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ikaalliansen-my.sharepoint.com/personal/walther_loken_hansen_rsbank_no/Documents/Dokumenter/"/>
    </mc:Choice>
  </mc:AlternateContent>
  <xr:revisionPtr revIDLastSave="8" documentId="8_{D5DB7F35-468B-46F6-B7FC-2B28957EE882}" xr6:coauthVersionLast="47" xr6:coauthVersionMax="47" xr10:uidLastSave="{0037D995-E7EC-4E3E-9CD6-D715E60DFBFD}"/>
  <bookViews>
    <workbookView xWindow="-120" yWindow="-120" windowWidth="29040" windowHeight="17640" activeTab="2" xr2:uid="{00000000-000D-0000-FFFF-FFFF00000000}"/>
  </bookViews>
  <sheets>
    <sheet name="RESULTAT" sheetId="1" r:id="rId1"/>
    <sheet name="BALANSE" sheetId="2" r:id="rId2"/>
    <sheet name="BUDSJETT" sheetId="16" r:id="rId3"/>
    <sheet name="Bank kladder" sheetId="5" r:id="rId4"/>
    <sheet name="Ark7" sheetId="6" r:id="rId5"/>
    <sheet name="Ark8" sheetId="7" r:id="rId6"/>
    <sheet name="Ark9" sheetId="8" r:id="rId7"/>
    <sheet name="Ark10" sheetId="9" r:id="rId8"/>
    <sheet name="Ark11" sheetId="10" r:id="rId9"/>
    <sheet name="Ark12" sheetId="11" r:id="rId10"/>
    <sheet name="Ark13" sheetId="12" r:id="rId11"/>
    <sheet name="Ark14" sheetId="13" r:id="rId12"/>
    <sheet name="Ark15" sheetId="14" r:id="rId13"/>
    <sheet name="Ark16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6" l="1"/>
  <c r="E13" i="16"/>
  <c r="E25" i="16" s="1"/>
  <c r="C53" i="16"/>
  <c r="C25" i="16"/>
  <c r="C8" i="1"/>
  <c r="C51" i="1"/>
  <c r="C20" i="1"/>
  <c r="F35" i="2"/>
  <c r="E18" i="1"/>
  <c r="I15" i="5"/>
  <c r="G26" i="5"/>
  <c r="G24" i="5"/>
  <c r="E24" i="5"/>
  <c r="E22" i="5"/>
  <c r="C96" i="5"/>
  <c r="C98" i="5" s="1"/>
  <c r="A42" i="5"/>
  <c r="A44" i="5" s="1"/>
  <c r="C55" i="16" l="1"/>
  <c r="C61" i="16" s="1"/>
  <c r="E55" i="16"/>
  <c r="E61" i="16" s="1"/>
  <c r="F24" i="2"/>
  <c r="F13" i="2"/>
  <c r="E51" i="1"/>
  <c r="E20" i="1"/>
  <c r="F26" i="2" l="1"/>
  <c r="E53" i="1"/>
  <c r="E59" i="1" s="1"/>
  <c r="C53" i="1" l="1"/>
  <c r="C59" i="1" s="1"/>
  <c r="D33" i="2" s="1"/>
  <c r="D35" i="2" s="1"/>
  <c r="D13" i="2"/>
  <c r="D24" i="2"/>
  <c r="D26" i="2" l="1"/>
</calcChain>
</file>

<file path=xl/sharedStrings.xml><?xml version="1.0" encoding="utf-8"?>
<sst xmlns="http://schemas.openxmlformats.org/spreadsheetml/2006/main" count="140" uniqueCount="88">
  <si>
    <t>LILLESTRØM TENNISKLUBB</t>
  </si>
  <si>
    <t>Driftsinntekter:</t>
  </si>
  <si>
    <t>Sum driftsinntekter</t>
  </si>
  <si>
    <t>Driftskostnader:</t>
  </si>
  <si>
    <t>Kommunale avgifter</t>
  </si>
  <si>
    <t>Eiendomsskatt</t>
  </si>
  <si>
    <t>Drift av bane/anlegg</t>
  </si>
  <si>
    <t>Bankomkostninger</t>
  </si>
  <si>
    <t>Sum driftskostnader</t>
  </si>
  <si>
    <t>Driftsresultat</t>
  </si>
  <si>
    <t>Eiendeler:</t>
  </si>
  <si>
    <t>Anleggsmidler:</t>
  </si>
  <si>
    <t>Anlegg</t>
  </si>
  <si>
    <t>Sum anleggsmidler</t>
  </si>
  <si>
    <t>Omløpsmidler:</t>
  </si>
  <si>
    <t>Kasse</t>
  </si>
  <si>
    <t>Andre kortsiktige fordringer</t>
  </si>
  <si>
    <t>Sum omløpsmidler</t>
  </si>
  <si>
    <t>Sum eiendeler</t>
  </si>
  <si>
    <t>Gjeld og egenkapital:</t>
  </si>
  <si>
    <t>Egenkapital</t>
  </si>
  <si>
    <t>Sum gjeld og egenkapital</t>
  </si>
  <si>
    <t>Medlemsinnbetaling Junior</t>
  </si>
  <si>
    <t>Medlemsinnbetaling Senior</t>
  </si>
  <si>
    <t>Medlemsinnbetaling Familie</t>
  </si>
  <si>
    <t>Inntekter LAM midler</t>
  </si>
  <si>
    <t>Stevner, turneringer m.m.</t>
  </si>
  <si>
    <t>Kontigenter aktive medlemmer</t>
  </si>
  <si>
    <t>Oppmerksomhet, blomster m.m.</t>
  </si>
  <si>
    <t>Årets resultat</t>
  </si>
  <si>
    <t>Tennishall</t>
  </si>
  <si>
    <t>Bank Folio</t>
  </si>
  <si>
    <t>Gjeld bank</t>
  </si>
  <si>
    <t>Inntekter Norsk Tipping</t>
  </si>
  <si>
    <t>Drift av hall</t>
  </si>
  <si>
    <t>Forsikringer Bane</t>
  </si>
  <si>
    <t>Forsikringer Hall</t>
  </si>
  <si>
    <t>Bankomkostninger lån hall</t>
  </si>
  <si>
    <t>Renteinntekter bank</t>
  </si>
  <si>
    <t>Rentekostnader bank hall</t>
  </si>
  <si>
    <t>Strøm hall</t>
  </si>
  <si>
    <t>Fjernvarme hall</t>
  </si>
  <si>
    <t>Tippemidl./mva komp.</t>
  </si>
  <si>
    <t>Forsikringer Ktr./Koll.ulykke/Formue</t>
  </si>
  <si>
    <t>Kjøp strenger, baller, bøker m.m.</t>
  </si>
  <si>
    <t>Sponsing fra  Bedrift/Sponsor</t>
  </si>
  <si>
    <t>Møtekostnader/dugnader</t>
  </si>
  <si>
    <t>Gebyr Unit4 Agresso</t>
  </si>
  <si>
    <t>Budsjett</t>
  </si>
  <si>
    <t>Medlemsinnbetaling - Buypass Payment AS/NIF</t>
  </si>
  <si>
    <t>Leie tennishall og kurs - Saxo/Matchi AB</t>
  </si>
  <si>
    <t>Inntekter bingo/spill</t>
  </si>
  <si>
    <t>Leie/forbruk/kort syst. - brusautomat</t>
  </si>
  <si>
    <t>Porto/Postboks</t>
  </si>
  <si>
    <t>Innt. Brusautomat/Banking Circle DK</t>
  </si>
  <si>
    <t>Innt./tilsk. Lillestrøm kommune</t>
  </si>
  <si>
    <t>Honorar - tennis skole/kurs</t>
  </si>
  <si>
    <t>Annen kostand fr.dr.ber.</t>
  </si>
  <si>
    <t>31.12.21.</t>
  </si>
  <si>
    <t>Andre driftsrel.innt./Lokalbidraget</t>
  </si>
  <si>
    <t>Romerike Sp.bank Foreningskonto</t>
  </si>
  <si>
    <t>Romerike Sp.bank Tennishall</t>
  </si>
  <si>
    <t>Romerike Sp.bank Kapitalkonto</t>
  </si>
  <si>
    <t>Ice.net ab.</t>
  </si>
  <si>
    <t>Regnskap</t>
  </si>
  <si>
    <t>Bank kladder 31.12.22.</t>
  </si>
  <si>
    <t>BUDSJETT 2023</t>
  </si>
  <si>
    <t>RESULTATREGNSKAP   2022</t>
  </si>
  <si>
    <t>31.12.22.</t>
  </si>
  <si>
    <t>BALANSEN    2022</t>
  </si>
  <si>
    <t>Annen kortsiktig gjeld</t>
  </si>
  <si>
    <t>Innt. Sparebankstiftelsen DNB</t>
  </si>
  <si>
    <t>Innt. Lokalbidraget Romerike Sparebank</t>
  </si>
  <si>
    <t>Innt. Lotteri- og stiftelsestilsynet</t>
  </si>
  <si>
    <t>Innt. NIF og Olympiske</t>
  </si>
  <si>
    <t>Innt. Strømstøtteordningen</t>
  </si>
  <si>
    <t>Strøm hus/anlegg</t>
  </si>
  <si>
    <t>Drift av hus/anlegg</t>
  </si>
  <si>
    <t>Oppgradering/Redplus bane - Buegata</t>
  </si>
  <si>
    <t>Kontorrekvisita/programvare/domene/kort.syst.</t>
  </si>
  <si>
    <t>Forsikringer bane/hall/ulykke/ktr./formue</t>
  </si>
  <si>
    <t>Andre rentekostnader</t>
  </si>
  <si>
    <t>Lillestrøm 21.03.2023.</t>
  </si>
  <si>
    <t>Ice.net ab./fiber</t>
  </si>
  <si>
    <t>Strøm</t>
  </si>
  <si>
    <t>LAM + innt. NIF</t>
  </si>
  <si>
    <t>Ny dør/låsservice</t>
  </si>
  <si>
    <t>I budsjett-Vedlikehold klubhus, "geit" + 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</si>
</sst>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11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4" fontId="3" fillId="0" borderId="0" xfId="1" applyNumberFormat="1" applyFont="1"/>
    <xf numFmtId="4" fontId="3" fillId="0" borderId="1" xfId="1" applyNumberFormat="1" applyFont="1" applyBorder="1"/>
    <xf numFmtId="4" fontId="4" fillId="0" borderId="0" xfId="1" applyNumberFormat="1" applyFont="1"/>
    <xf numFmtId="4" fontId="4" fillId="0" borderId="2" xfId="1" applyNumberFormat="1" applyFont="1" applyBorder="1"/>
    <xf numFmtId="0" fontId="7" fillId="0" borderId="0" xfId="0" applyFont="1"/>
    <xf numFmtId="4" fontId="7" fillId="0" borderId="0" xfId="0" applyNumberFormat="1" applyFont="1"/>
    <xf numFmtId="4" fontId="4" fillId="0" borderId="1" xfId="1" applyNumberFormat="1" applyFont="1" applyBorder="1"/>
    <xf numFmtId="4" fontId="4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7" fillId="0" borderId="0" xfId="0" applyFont="1" applyBorder="1"/>
    <xf numFmtId="4" fontId="4" fillId="0" borderId="0" xfId="1" applyNumberFormat="1" applyFont="1" applyBorder="1"/>
    <xf numFmtId="4" fontId="7" fillId="0" borderId="1" xfId="0" applyNumberFormat="1" applyFont="1" applyBorder="1"/>
    <xf numFmtId="4" fontId="8" fillId="0" borderId="1" xfId="1" applyNumberFormat="1" applyFont="1" applyBorder="1"/>
    <xf numFmtId="4" fontId="8" fillId="0" borderId="0" xfId="1" applyNumberFormat="1" applyFont="1" applyBorder="1"/>
    <xf numFmtId="4" fontId="8" fillId="0" borderId="3" xfId="1" applyNumberFormat="1" applyFont="1" applyBorder="1"/>
    <xf numFmtId="4" fontId="3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7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5" xfId="0" applyNumberFormat="1" applyBorder="1"/>
    <xf numFmtId="4" fontId="1" fillId="0" borderId="0" xfId="0" applyNumberFormat="1" applyFont="1"/>
    <xf numFmtId="165" fontId="1" fillId="0" borderId="0" xfId="0" applyNumberFormat="1" applyFont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workbookViewId="0">
      <selection activeCell="A2" sqref="A2"/>
    </sheetView>
  </sheetViews>
  <sheetFormatPr baseColWidth="10" defaultColWidth="9.33203125" defaultRowHeight="12.75" x14ac:dyDescent="0.2"/>
  <cols>
    <col min="1" max="1" width="9.33203125" style="10" customWidth="1"/>
    <col min="2" max="2" width="40.33203125" style="10" customWidth="1"/>
    <col min="3" max="3" width="15.1640625" style="10" bestFit="1" customWidth="1"/>
    <col min="4" max="4" width="6" style="10" customWidth="1"/>
    <col min="5" max="5" width="14.83203125" style="10" bestFit="1" customWidth="1"/>
    <col min="6" max="6" width="9.33203125" style="10"/>
    <col min="7" max="7" width="13.1640625" style="10" bestFit="1" customWidth="1"/>
    <col min="8" max="16384" width="9.33203125" style="10"/>
  </cols>
  <sheetData>
    <row r="1" spans="1:5" s="3" customFormat="1" ht="20.25" x14ac:dyDescent="0.3">
      <c r="A1" s="28" t="s">
        <v>0</v>
      </c>
    </row>
    <row r="2" spans="1:5" ht="14.1" customHeight="1" x14ac:dyDescent="0.2"/>
    <row r="3" spans="1:5" s="5" customFormat="1" ht="18.75" x14ac:dyDescent="0.3">
      <c r="A3" s="2" t="s">
        <v>67</v>
      </c>
    </row>
    <row r="4" spans="1:5" ht="15" customHeight="1" x14ac:dyDescent="0.2">
      <c r="C4" s="23" t="s">
        <v>68</v>
      </c>
      <c r="E4" s="23" t="s">
        <v>58</v>
      </c>
    </row>
    <row r="5" spans="1:5" s="14" customFormat="1" ht="15" x14ac:dyDescent="0.25">
      <c r="A5" s="27" t="s">
        <v>1</v>
      </c>
    </row>
    <row r="6" spans="1:5" x14ac:dyDescent="0.2">
      <c r="A6" s="4" t="s">
        <v>49</v>
      </c>
      <c r="C6" s="11">
        <v>188025.35</v>
      </c>
      <c r="E6" s="11">
        <v>182481.74</v>
      </c>
    </row>
    <row r="7" spans="1:5" x14ac:dyDescent="0.2">
      <c r="A7" s="4" t="s">
        <v>50</v>
      </c>
      <c r="C7" s="11">
        <v>1117807</v>
      </c>
      <c r="E7" s="11">
        <v>539672.46</v>
      </c>
    </row>
    <row r="8" spans="1:5" x14ac:dyDescent="0.2">
      <c r="A8" s="4" t="s">
        <v>54</v>
      </c>
      <c r="C8" s="11">
        <f>12523.2+1512</f>
        <v>14035.2</v>
      </c>
      <c r="E8" s="11">
        <v>6360</v>
      </c>
    </row>
    <row r="9" spans="1:5" x14ac:dyDescent="0.2">
      <c r="A9" s="4" t="s">
        <v>51</v>
      </c>
      <c r="C9" s="11">
        <v>128833.09</v>
      </c>
      <c r="E9" s="11">
        <v>63375.81</v>
      </c>
    </row>
    <row r="10" spans="1:5" x14ac:dyDescent="0.2">
      <c r="A10" s="10" t="s">
        <v>25</v>
      </c>
      <c r="C10" s="11">
        <v>0</v>
      </c>
      <c r="E10" s="11">
        <v>34755</v>
      </c>
    </row>
    <row r="11" spans="1:5" x14ac:dyDescent="0.2">
      <c r="A11" s="10" t="s">
        <v>33</v>
      </c>
      <c r="C11" s="11">
        <v>24325.09</v>
      </c>
      <c r="E11" s="11">
        <v>22485.26</v>
      </c>
    </row>
    <row r="12" spans="1:5" x14ac:dyDescent="0.2">
      <c r="A12" s="4" t="s">
        <v>55</v>
      </c>
      <c r="C12" s="11">
        <v>205000</v>
      </c>
      <c r="E12" s="11">
        <v>200000</v>
      </c>
    </row>
    <row r="13" spans="1:5" x14ac:dyDescent="0.2">
      <c r="A13" s="4" t="s">
        <v>72</v>
      </c>
      <c r="C13" s="11">
        <v>21341.5</v>
      </c>
      <c r="E13" s="11">
        <v>0</v>
      </c>
    </row>
    <row r="14" spans="1:5" x14ac:dyDescent="0.2">
      <c r="A14" s="4" t="s">
        <v>71</v>
      </c>
      <c r="C14" s="11">
        <v>250000</v>
      </c>
      <c r="E14" s="11">
        <v>0</v>
      </c>
    </row>
    <row r="15" spans="1:5" x14ac:dyDescent="0.2">
      <c r="A15" s="4" t="s">
        <v>73</v>
      </c>
      <c r="C15" s="11">
        <v>27938</v>
      </c>
      <c r="E15" s="11">
        <v>0</v>
      </c>
    </row>
    <row r="16" spans="1:5" x14ac:dyDescent="0.2">
      <c r="A16" s="4" t="s">
        <v>74</v>
      </c>
      <c r="C16" s="11">
        <v>92756</v>
      </c>
      <c r="E16" s="11">
        <v>0</v>
      </c>
    </row>
    <row r="17" spans="1:5" x14ac:dyDescent="0.2">
      <c r="A17" s="4" t="s">
        <v>75</v>
      </c>
      <c r="C17" s="11">
        <v>40922.47</v>
      </c>
      <c r="E17" s="11">
        <v>0</v>
      </c>
    </row>
    <row r="18" spans="1:5" x14ac:dyDescent="0.2">
      <c r="A18" s="4" t="s">
        <v>59</v>
      </c>
      <c r="C18" s="18">
        <v>0</v>
      </c>
      <c r="E18" s="18">
        <f>35649+60378</f>
        <v>96027</v>
      </c>
    </row>
    <row r="19" spans="1:5" ht="14.1" customHeight="1" x14ac:dyDescent="0.2">
      <c r="C19" s="11"/>
      <c r="E19" s="11"/>
    </row>
    <row r="20" spans="1:5" s="14" customFormat="1" ht="14.25" x14ac:dyDescent="0.2">
      <c r="A20" s="14" t="s">
        <v>2</v>
      </c>
      <c r="C20" s="19">
        <f>SUM(C6:C19)</f>
        <v>2110983.7000000002</v>
      </c>
      <c r="D20" s="20"/>
      <c r="E20" s="19">
        <f>SUM(E6:E18)</f>
        <v>1145157.27</v>
      </c>
    </row>
    <row r="21" spans="1:5" ht="14.1" customHeight="1" x14ac:dyDescent="0.2">
      <c r="C21" s="11"/>
      <c r="E21" s="11"/>
    </row>
    <row r="22" spans="1:5" s="14" customFormat="1" ht="15" x14ac:dyDescent="0.25">
      <c r="A22" s="27" t="s">
        <v>3</v>
      </c>
      <c r="C22" s="15"/>
      <c r="E22" s="15"/>
    </row>
    <row r="23" spans="1:5" x14ac:dyDescent="0.2">
      <c r="A23" s="10" t="s">
        <v>26</v>
      </c>
      <c r="C23" s="11">
        <v>6657</v>
      </c>
      <c r="E23" s="11">
        <v>23335.4</v>
      </c>
    </row>
    <row r="24" spans="1:5" x14ac:dyDescent="0.2">
      <c r="A24" s="4" t="s">
        <v>44</v>
      </c>
      <c r="C24" s="11">
        <v>45762.400000000001</v>
      </c>
      <c r="E24" s="11">
        <v>3240</v>
      </c>
    </row>
    <row r="25" spans="1:5" x14ac:dyDescent="0.2">
      <c r="A25" s="4" t="s">
        <v>52</v>
      </c>
      <c r="C25" s="11">
        <v>20150</v>
      </c>
      <c r="E25" s="11">
        <v>17984.5</v>
      </c>
    </row>
    <row r="26" spans="1:5" x14ac:dyDescent="0.2">
      <c r="A26" s="10" t="s">
        <v>4</v>
      </c>
      <c r="C26" s="11">
        <v>3904</v>
      </c>
      <c r="E26" s="11">
        <v>4394</v>
      </c>
    </row>
    <row r="27" spans="1:5" x14ac:dyDescent="0.2">
      <c r="A27" s="10" t="s">
        <v>5</v>
      </c>
      <c r="C27" s="11">
        <v>0</v>
      </c>
      <c r="E27" s="11">
        <v>1780</v>
      </c>
    </row>
    <row r="28" spans="1:5" x14ac:dyDescent="0.2">
      <c r="A28" s="4" t="s">
        <v>76</v>
      </c>
      <c r="C28" s="11">
        <v>32888.75</v>
      </c>
      <c r="E28" s="11">
        <v>24890.73</v>
      </c>
    </row>
    <row r="29" spans="1:5" x14ac:dyDescent="0.2">
      <c r="A29" s="10" t="s">
        <v>40</v>
      </c>
      <c r="C29" s="11">
        <v>180316.99</v>
      </c>
      <c r="E29" s="11">
        <v>63101.61</v>
      </c>
    </row>
    <row r="30" spans="1:5" x14ac:dyDescent="0.2">
      <c r="A30" s="10" t="s">
        <v>41</v>
      </c>
      <c r="C30" s="11">
        <v>108046.45</v>
      </c>
      <c r="E30" s="11">
        <v>95462.87</v>
      </c>
    </row>
    <row r="31" spans="1:5" x14ac:dyDescent="0.2">
      <c r="A31" s="4" t="s">
        <v>77</v>
      </c>
      <c r="C31" s="11">
        <v>10164.200000000001</v>
      </c>
      <c r="E31" s="11">
        <v>0</v>
      </c>
    </row>
    <row r="32" spans="1:5" x14ac:dyDescent="0.2">
      <c r="A32" s="4" t="s">
        <v>78</v>
      </c>
      <c r="C32" s="11">
        <v>708875</v>
      </c>
      <c r="E32" s="11">
        <v>0</v>
      </c>
    </row>
    <row r="33" spans="1:9" x14ac:dyDescent="0.2">
      <c r="A33" s="10" t="s">
        <v>6</v>
      </c>
      <c r="C33" s="11">
        <v>21589.7</v>
      </c>
      <c r="E33" s="11">
        <v>8374.4</v>
      </c>
      <c r="G33" s="11"/>
      <c r="I33" s="11"/>
    </row>
    <row r="34" spans="1:9" x14ac:dyDescent="0.2">
      <c r="A34" s="10" t="s">
        <v>34</v>
      </c>
      <c r="C34" s="11">
        <v>51731.09</v>
      </c>
      <c r="E34" s="11">
        <v>1070</v>
      </c>
    </row>
    <row r="35" spans="1:9" x14ac:dyDescent="0.2">
      <c r="A35" s="4" t="s">
        <v>56</v>
      </c>
      <c r="C35" s="11">
        <v>466134</v>
      </c>
      <c r="E35" s="11">
        <v>313841</v>
      </c>
    </row>
    <row r="36" spans="1:9" x14ac:dyDescent="0.2">
      <c r="A36" s="4" t="s">
        <v>79</v>
      </c>
      <c r="C36" s="11">
        <v>7429.47</v>
      </c>
      <c r="E36" s="11">
        <v>3844.19</v>
      </c>
    </row>
    <row r="37" spans="1:9" x14ac:dyDescent="0.2">
      <c r="A37" s="4" t="s">
        <v>53</v>
      </c>
      <c r="C37" s="11">
        <v>1315</v>
      </c>
      <c r="E37" s="11">
        <v>1275</v>
      </c>
    </row>
    <row r="38" spans="1:9" x14ac:dyDescent="0.2">
      <c r="A38" s="4" t="s">
        <v>63</v>
      </c>
      <c r="C38" s="11">
        <v>4485</v>
      </c>
      <c r="E38" s="11">
        <v>4485</v>
      </c>
    </row>
    <row r="39" spans="1:9" x14ac:dyDescent="0.2">
      <c r="A39" s="10" t="s">
        <v>27</v>
      </c>
      <c r="C39" s="11">
        <v>59478</v>
      </c>
      <c r="E39" s="11">
        <v>46143</v>
      </c>
    </row>
    <row r="40" spans="1:9" x14ac:dyDescent="0.2">
      <c r="A40" s="10" t="s">
        <v>28</v>
      </c>
      <c r="C40" s="11">
        <v>2031.8</v>
      </c>
      <c r="E40" s="11">
        <v>460</v>
      </c>
    </row>
    <row r="41" spans="1:9" x14ac:dyDescent="0.2">
      <c r="A41" s="4" t="s">
        <v>80</v>
      </c>
      <c r="B41" s="4"/>
      <c r="C41" s="11">
        <v>44227</v>
      </c>
      <c r="E41" s="11">
        <v>0</v>
      </c>
    </row>
    <row r="42" spans="1:9" x14ac:dyDescent="0.2">
      <c r="A42" s="10" t="s">
        <v>35</v>
      </c>
      <c r="C42" s="11">
        <v>0</v>
      </c>
      <c r="E42" s="11">
        <v>17179</v>
      </c>
    </row>
    <row r="43" spans="1:9" x14ac:dyDescent="0.2">
      <c r="A43" s="10" t="s">
        <v>36</v>
      </c>
      <c r="C43" s="11">
        <v>0</v>
      </c>
      <c r="E43" s="11">
        <v>17861</v>
      </c>
    </row>
    <row r="44" spans="1:9" x14ac:dyDescent="0.2">
      <c r="A44" s="4" t="s">
        <v>43</v>
      </c>
      <c r="C44" s="11">
        <v>0</v>
      </c>
      <c r="E44" s="11">
        <v>6589</v>
      </c>
    </row>
    <row r="45" spans="1:9" x14ac:dyDescent="0.2">
      <c r="A45" s="4" t="s">
        <v>46</v>
      </c>
      <c r="C45" s="11">
        <v>0</v>
      </c>
      <c r="E45" s="11">
        <v>1320</v>
      </c>
    </row>
    <row r="46" spans="1:9" x14ac:dyDescent="0.2">
      <c r="A46" s="4" t="s">
        <v>47</v>
      </c>
      <c r="C46" s="11">
        <v>2746.25</v>
      </c>
      <c r="E46" s="11">
        <v>1195</v>
      </c>
    </row>
    <row r="47" spans="1:9" x14ac:dyDescent="0.2">
      <c r="A47" s="10" t="s">
        <v>7</v>
      </c>
      <c r="C47" s="11">
        <v>1888</v>
      </c>
      <c r="E47" s="11">
        <v>1527</v>
      </c>
    </row>
    <row r="48" spans="1:9" x14ac:dyDescent="0.2">
      <c r="A48" s="10" t="s">
        <v>37</v>
      </c>
      <c r="C48" s="26">
        <v>1020</v>
      </c>
      <c r="D48" s="16"/>
      <c r="E48" s="26">
        <v>1059</v>
      </c>
    </row>
    <row r="49" spans="1:7" x14ac:dyDescent="0.2">
      <c r="A49" s="4" t="s">
        <v>57</v>
      </c>
      <c r="C49" s="18">
        <v>1295</v>
      </c>
      <c r="D49" s="16"/>
      <c r="E49" s="18">
        <v>0</v>
      </c>
    </row>
    <row r="50" spans="1:7" ht="14.1" customHeight="1" x14ac:dyDescent="0.2">
      <c r="C50" s="11"/>
      <c r="D50" s="16"/>
      <c r="E50" s="11"/>
    </row>
    <row r="51" spans="1:7" s="14" customFormat="1" ht="14.25" x14ac:dyDescent="0.2">
      <c r="A51" s="14" t="s">
        <v>8</v>
      </c>
      <c r="C51" s="19">
        <f>SUM(C23:C50)</f>
        <v>1782135.1</v>
      </c>
      <c r="D51" s="20"/>
      <c r="E51" s="19">
        <f>SUM(E23:E50)</f>
        <v>660411.69999999995</v>
      </c>
    </row>
    <row r="52" spans="1:7" ht="14.1" customHeight="1" x14ac:dyDescent="0.2">
      <c r="C52" s="11"/>
      <c r="D52" s="16"/>
      <c r="E52" s="11"/>
    </row>
    <row r="53" spans="1:7" s="14" customFormat="1" ht="14.25" x14ac:dyDescent="0.2">
      <c r="A53" s="14" t="s">
        <v>9</v>
      </c>
      <c r="C53" s="19">
        <f>SUM(C20-C51)</f>
        <v>328848.60000000009</v>
      </c>
      <c r="D53" s="20"/>
      <c r="E53" s="19">
        <f>SUM(E20-E51)</f>
        <v>484745.57000000007</v>
      </c>
    </row>
    <row r="54" spans="1:7" ht="14.1" customHeight="1" x14ac:dyDescent="0.2">
      <c r="C54" s="11"/>
      <c r="D54" s="16"/>
      <c r="E54" s="11"/>
    </row>
    <row r="55" spans="1:7" x14ac:dyDescent="0.2">
      <c r="A55" s="10" t="s">
        <v>38</v>
      </c>
      <c r="C55" s="11">
        <v>1265.93</v>
      </c>
      <c r="D55" s="16"/>
      <c r="E55" s="11">
        <v>1408.56</v>
      </c>
    </row>
    <row r="56" spans="1:7" x14ac:dyDescent="0.2">
      <c r="A56" s="10" t="s">
        <v>39</v>
      </c>
      <c r="C56" s="11">
        <v>112261.34</v>
      </c>
      <c r="D56" s="16"/>
      <c r="E56" s="11">
        <v>113902.7</v>
      </c>
    </row>
    <row r="57" spans="1:7" x14ac:dyDescent="0.2">
      <c r="A57" s="4" t="s">
        <v>81</v>
      </c>
      <c r="C57" s="11">
        <v>121.74</v>
      </c>
      <c r="D57" s="16"/>
      <c r="E57" s="11">
        <v>0</v>
      </c>
    </row>
    <row r="58" spans="1:7" ht="14.1" customHeight="1" x14ac:dyDescent="0.2">
      <c r="C58" s="11"/>
      <c r="D58" s="16"/>
      <c r="E58" s="11"/>
    </row>
    <row r="59" spans="1:7" s="14" customFormat="1" ht="15" thickBot="1" x14ac:dyDescent="0.25">
      <c r="A59" s="14" t="s">
        <v>29</v>
      </c>
      <c r="C59" s="21">
        <f>SUM(C53+C55-C56-C57)</f>
        <v>217731.4500000001</v>
      </c>
      <c r="D59" s="20"/>
      <c r="E59" s="21">
        <f>SUM(E53+E55-E56-E57)</f>
        <v>372251.43000000005</v>
      </c>
      <c r="F59" s="15"/>
      <c r="G59" s="15"/>
    </row>
    <row r="60" spans="1:7" ht="13.5" thickTop="1" x14ac:dyDescent="0.2">
      <c r="D60" s="16"/>
    </row>
    <row r="61" spans="1:7" x14ac:dyDescent="0.2">
      <c r="D61" s="16"/>
      <c r="E61" s="11"/>
    </row>
    <row r="62" spans="1:7" x14ac:dyDescent="0.2">
      <c r="G62" s="11"/>
    </row>
  </sheetData>
  <phoneticPr fontId="0" type="noConversion"/>
  <pageMargins left="0.78740157480314965" right="0.78740157480314965" top="0.39370078740157483" bottom="0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baseColWidth="10" defaultColWidth="9.33203125" defaultRowHeight="12.75" x14ac:dyDescent="0.2"/>
  <cols>
    <col min="1" max="1" width="9.33203125" customWidth="1"/>
    <col min="2" max="2" width="25.1640625" customWidth="1"/>
    <col min="3" max="3" width="11.5" customWidth="1"/>
    <col min="4" max="4" width="20.83203125" bestFit="1" customWidth="1"/>
    <col min="5" max="5" width="6.5" customWidth="1"/>
    <col min="6" max="6" width="19.1640625" customWidth="1"/>
  </cols>
  <sheetData>
    <row r="1" spans="1:8" s="3" customFormat="1" ht="20.25" x14ac:dyDescent="0.3">
      <c r="A1" s="28" t="s">
        <v>0</v>
      </c>
    </row>
    <row r="2" spans="1:8" s="3" customFormat="1" ht="20.25" x14ac:dyDescent="0.3"/>
    <row r="3" spans="1:8" s="5" customFormat="1" ht="18.75" x14ac:dyDescent="0.3">
      <c r="A3" s="2" t="s">
        <v>69</v>
      </c>
    </row>
    <row r="4" spans="1:8" ht="18.75" x14ac:dyDescent="0.3">
      <c r="A4" s="1"/>
      <c r="B4" s="1"/>
      <c r="C4" s="1"/>
      <c r="D4" s="24" t="s">
        <v>68</v>
      </c>
      <c r="E4" s="1"/>
      <c r="F4" s="24" t="s">
        <v>58</v>
      </c>
      <c r="G4" s="1"/>
      <c r="H4" s="1"/>
    </row>
    <row r="5" spans="1:8" s="4" customFormat="1" ht="18.75" x14ac:dyDescent="0.3">
      <c r="A5" s="2" t="s">
        <v>10</v>
      </c>
      <c r="B5" s="2"/>
      <c r="C5" s="2"/>
      <c r="D5" s="2"/>
      <c r="E5" s="2"/>
      <c r="F5" s="2"/>
      <c r="G5" s="2"/>
      <c r="H5" s="2"/>
    </row>
    <row r="6" spans="1:8" ht="18.75" x14ac:dyDescent="0.3">
      <c r="A6" s="1"/>
      <c r="B6" s="1"/>
      <c r="C6" s="1"/>
      <c r="D6" s="1"/>
      <c r="E6" s="1"/>
      <c r="F6" s="1"/>
      <c r="G6" s="1"/>
      <c r="H6" s="1"/>
    </row>
    <row r="7" spans="1:8" s="4" customFormat="1" ht="18.75" x14ac:dyDescent="0.3">
      <c r="A7" s="2" t="s">
        <v>11</v>
      </c>
      <c r="B7" s="2"/>
      <c r="C7" s="2"/>
      <c r="D7" s="8"/>
      <c r="E7" s="2"/>
      <c r="F7" s="8"/>
      <c r="G7" s="2"/>
      <c r="H7" s="2"/>
    </row>
    <row r="8" spans="1:8" ht="18.75" x14ac:dyDescent="0.3">
      <c r="A8" s="1"/>
      <c r="B8" s="1"/>
      <c r="C8" s="1"/>
      <c r="D8" s="6"/>
      <c r="E8" s="1"/>
      <c r="F8" s="6"/>
      <c r="G8" s="1"/>
      <c r="H8" s="1"/>
    </row>
    <row r="9" spans="1:8" ht="18.75" x14ac:dyDescent="0.3">
      <c r="A9" s="1" t="s">
        <v>12</v>
      </c>
      <c r="B9" s="1"/>
      <c r="C9" s="1"/>
      <c r="D9" s="6">
        <v>1001888</v>
      </c>
      <c r="E9" s="1"/>
      <c r="F9" s="6">
        <v>1001888</v>
      </c>
      <c r="G9" s="1"/>
      <c r="H9" s="1"/>
    </row>
    <row r="10" spans="1:8" ht="18.75" x14ac:dyDescent="0.3">
      <c r="A10" s="1" t="s">
        <v>30</v>
      </c>
      <c r="B10" s="1"/>
      <c r="C10" s="1"/>
      <c r="D10" s="6">
        <v>8718210.1400000006</v>
      </c>
      <c r="E10" s="1"/>
      <c r="F10" s="6">
        <v>8718210.1400000006</v>
      </c>
      <c r="G10" s="1"/>
      <c r="H10" s="1"/>
    </row>
    <row r="11" spans="1:8" ht="18.75" x14ac:dyDescent="0.3">
      <c r="A11" s="1" t="s">
        <v>42</v>
      </c>
      <c r="B11" s="1"/>
      <c r="C11" s="1"/>
      <c r="D11" s="7">
        <v>-5336819</v>
      </c>
      <c r="E11" s="1"/>
      <c r="F11" s="7">
        <v>-5336819</v>
      </c>
      <c r="G11" s="1"/>
      <c r="H11" s="1"/>
    </row>
    <row r="12" spans="1:8" ht="18.75" x14ac:dyDescent="0.3">
      <c r="A12" s="1"/>
      <c r="B12" s="1"/>
      <c r="C12" s="1"/>
      <c r="D12" s="6"/>
      <c r="E12" s="1"/>
      <c r="F12" s="6"/>
      <c r="G12" s="1"/>
      <c r="H12" s="1"/>
    </row>
    <row r="13" spans="1:8" s="4" customFormat="1" ht="18.75" x14ac:dyDescent="0.3">
      <c r="A13" s="2" t="s">
        <v>13</v>
      </c>
      <c r="B13" s="2"/>
      <c r="C13" s="2"/>
      <c r="D13" s="12">
        <f>SUM(D9:D12)</f>
        <v>4383279.1400000006</v>
      </c>
      <c r="E13" s="17"/>
      <c r="F13" s="12">
        <f>SUM(F9:F12)</f>
        <v>4383279.1400000006</v>
      </c>
      <c r="G13" s="2"/>
      <c r="H13" s="2"/>
    </row>
    <row r="14" spans="1:8" s="4" customFormat="1" ht="18.75" x14ac:dyDescent="0.3">
      <c r="A14" s="2"/>
      <c r="B14" s="2"/>
      <c r="C14" s="2"/>
      <c r="D14" s="8"/>
      <c r="E14" s="2"/>
      <c r="F14" s="8"/>
      <c r="G14" s="2"/>
      <c r="H14" s="2"/>
    </row>
    <row r="15" spans="1:8" s="4" customFormat="1" ht="18.75" x14ac:dyDescent="0.3">
      <c r="A15" s="2" t="s">
        <v>14</v>
      </c>
      <c r="B15" s="2"/>
      <c r="C15" s="2"/>
      <c r="D15" s="2"/>
      <c r="E15" s="2"/>
      <c r="F15" s="2"/>
      <c r="G15" s="2"/>
      <c r="H15" s="2"/>
    </row>
    <row r="16" spans="1:8" ht="18.75" x14ac:dyDescent="0.3">
      <c r="A16" s="1"/>
      <c r="B16" s="1"/>
      <c r="C16" s="1"/>
      <c r="D16" s="1"/>
      <c r="E16" s="1"/>
      <c r="F16" s="1"/>
      <c r="G16" s="1"/>
      <c r="H16" s="1"/>
    </row>
    <row r="17" spans="1:13" ht="18.75" x14ac:dyDescent="0.3">
      <c r="A17" s="1" t="s">
        <v>15</v>
      </c>
      <c r="B17" s="1"/>
      <c r="C17" s="1"/>
      <c r="D17" s="6">
        <v>358.25</v>
      </c>
      <c r="E17" s="1"/>
      <c r="F17" s="6">
        <v>358.25</v>
      </c>
      <c r="G17" s="1"/>
      <c r="H17" s="1"/>
    </row>
    <row r="18" spans="1:13" ht="18.75" x14ac:dyDescent="0.3">
      <c r="A18" s="1" t="s">
        <v>60</v>
      </c>
      <c r="B18" s="1"/>
      <c r="C18" s="1"/>
      <c r="D18" s="6">
        <v>241119.66</v>
      </c>
      <c r="E18" s="1"/>
      <c r="F18" s="6">
        <v>436142.75</v>
      </c>
      <c r="G18" s="1"/>
      <c r="H18" s="1"/>
    </row>
    <row r="19" spans="1:13" ht="18.75" x14ac:dyDescent="0.3">
      <c r="A19" s="1" t="s">
        <v>61</v>
      </c>
      <c r="B19" s="1"/>
      <c r="C19" s="1"/>
      <c r="D19" s="6">
        <v>1136718.22</v>
      </c>
      <c r="E19" s="1"/>
      <c r="F19" s="6">
        <v>955317.18</v>
      </c>
      <c r="G19" s="1"/>
      <c r="H19" s="1"/>
    </row>
    <row r="20" spans="1:13" ht="18.75" x14ac:dyDescent="0.3">
      <c r="A20" s="1" t="s">
        <v>62</v>
      </c>
      <c r="B20" s="1"/>
      <c r="C20" s="1"/>
      <c r="D20" s="6">
        <v>118881.16</v>
      </c>
      <c r="E20" s="1"/>
      <c r="F20" s="6">
        <v>176049.88</v>
      </c>
      <c r="G20" s="1"/>
      <c r="H20" s="1"/>
    </row>
    <row r="21" spans="1:13" ht="18.75" x14ac:dyDescent="0.3">
      <c r="A21" s="1" t="s">
        <v>31</v>
      </c>
      <c r="B21" s="1"/>
      <c r="C21" s="1"/>
      <c r="D21" s="6">
        <v>85384.48</v>
      </c>
      <c r="E21" s="1"/>
      <c r="F21" s="6">
        <v>131474.14000000001</v>
      </c>
      <c r="G21" s="1"/>
      <c r="H21" s="1"/>
    </row>
    <row r="22" spans="1:13" ht="18.75" x14ac:dyDescent="0.3">
      <c r="A22" s="1" t="s">
        <v>16</v>
      </c>
      <c r="B22" s="1"/>
      <c r="C22" s="1"/>
      <c r="D22" s="7">
        <v>0</v>
      </c>
      <c r="E22" s="1"/>
      <c r="F22" s="7">
        <v>0</v>
      </c>
      <c r="G22" s="1"/>
      <c r="H22" s="1"/>
    </row>
    <row r="23" spans="1:13" ht="18.75" x14ac:dyDescent="0.3">
      <c r="A23" s="1"/>
      <c r="B23" s="1"/>
      <c r="C23" s="1"/>
      <c r="D23" s="6"/>
      <c r="E23" s="1"/>
      <c r="F23" s="6"/>
      <c r="G23" s="1"/>
      <c r="H23" s="1"/>
    </row>
    <row r="24" spans="1:13" s="4" customFormat="1" ht="18.75" x14ac:dyDescent="0.3">
      <c r="A24" s="2" t="s">
        <v>17</v>
      </c>
      <c r="B24" s="2"/>
      <c r="C24" s="2"/>
      <c r="D24" s="12">
        <f>SUM(D17:D23)</f>
        <v>1582461.7699999998</v>
      </c>
      <c r="E24" s="2"/>
      <c r="F24" s="12">
        <f>SUM(F17:F23)</f>
        <v>1699342.2000000002</v>
      </c>
      <c r="G24" s="2"/>
      <c r="H24" s="2"/>
      <c r="M24" s="36"/>
    </row>
    <row r="25" spans="1:13" s="4" customFormat="1" ht="18.75" x14ac:dyDescent="0.3">
      <c r="A25" s="2"/>
      <c r="B25" s="2"/>
      <c r="C25" s="2"/>
      <c r="D25" s="8"/>
      <c r="E25" s="2"/>
      <c r="F25" s="8"/>
      <c r="G25" s="2"/>
      <c r="H25" s="2"/>
    </row>
    <row r="26" spans="1:13" s="4" customFormat="1" ht="19.5" thickBot="1" x14ac:dyDescent="0.35">
      <c r="A26" s="2" t="s">
        <v>18</v>
      </c>
      <c r="B26" s="2"/>
      <c r="C26" s="2"/>
      <c r="D26" s="9">
        <f>SUM(D13+D24)</f>
        <v>5965740.9100000001</v>
      </c>
      <c r="E26" s="2"/>
      <c r="F26" s="9">
        <f>SUM(F13+F24)</f>
        <v>6082621.3400000008</v>
      </c>
      <c r="G26" s="13"/>
      <c r="H26" s="2"/>
    </row>
    <row r="27" spans="1:13" ht="19.5" thickTop="1" x14ac:dyDescent="0.3">
      <c r="A27" s="1"/>
      <c r="B27" s="1"/>
      <c r="C27" s="1"/>
      <c r="D27" s="6"/>
      <c r="E27" s="1"/>
      <c r="F27" s="6"/>
      <c r="G27" s="1"/>
      <c r="H27" s="1"/>
    </row>
    <row r="28" spans="1:13" ht="18.75" x14ac:dyDescent="0.3">
      <c r="A28" s="1"/>
      <c r="B28" s="1"/>
      <c r="C28" s="1"/>
      <c r="D28" s="6"/>
      <c r="E28" s="1"/>
      <c r="F28" s="6"/>
      <c r="G28" s="1"/>
      <c r="H28" s="1"/>
    </row>
    <row r="29" spans="1:13" s="4" customFormat="1" ht="18.75" x14ac:dyDescent="0.3">
      <c r="A29" s="2" t="s">
        <v>19</v>
      </c>
      <c r="B29" s="2"/>
      <c r="C29" s="2"/>
      <c r="D29" s="8"/>
      <c r="E29" s="2"/>
      <c r="F29" s="8"/>
      <c r="G29" s="2"/>
      <c r="H29" s="2"/>
    </row>
    <row r="30" spans="1:13" ht="18.75" x14ac:dyDescent="0.3">
      <c r="A30" s="1"/>
      <c r="B30" s="1"/>
      <c r="C30" s="1"/>
      <c r="D30" s="6"/>
      <c r="E30" s="1"/>
      <c r="F30" s="6"/>
      <c r="G30" s="1"/>
      <c r="H30" s="1"/>
    </row>
    <row r="31" spans="1:13" ht="18.75" x14ac:dyDescent="0.3">
      <c r="A31" s="1" t="s">
        <v>70</v>
      </c>
      <c r="B31" s="1"/>
      <c r="C31" s="1"/>
      <c r="D31" s="6">
        <v>9476.9500000000007</v>
      </c>
      <c r="E31" s="22"/>
      <c r="F31" s="6">
        <v>0</v>
      </c>
      <c r="G31" s="1"/>
      <c r="H31" s="1"/>
    </row>
    <row r="32" spans="1:13" ht="18.75" x14ac:dyDescent="0.3">
      <c r="A32" s="1" t="s">
        <v>32</v>
      </c>
      <c r="B32" s="1"/>
      <c r="C32" s="1"/>
      <c r="D32" s="6">
        <v>1758163.21</v>
      </c>
      <c r="E32" s="1"/>
      <c r="F32" s="6">
        <v>2102252.04</v>
      </c>
      <c r="G32" s="1"/>
      <c r="H32" s="1"/>
    </row>
    <row r="33" spans="1:8" ht="18.75" x14ac:dyDescent="0.3">
      <c r="A33" s="1" t="s">
        <v>20</v>
      </c>
      <c r="B33" s="1"/>
      <c r="C33" s="1"/>
      <c r="D33" s="7">
        <f>SUM(F33+RESULTAT!C59)</f>
        <v>4198100.75</v>
      </c>
      <c r="E33" s="1"/>
      <c r="F33" s="7">
        <v>3980369.3</v>
      </c>
      <c r="G33" s="1"/>
      <c r="H33" s="1"/>
    </row>
    <row r="34" spans="1:8" ht="18.75" x14ac:dyDescent="0.3">
      <c r="A34" s="1"/>
      <c r="B34" s="1"/>
      <c r="C34" s="1"/>
      <c r="D34" s="6"/>
      <c r="E34" s="1"/>
      <c r="F34" s="6"/>
      <c r="G34" s="1"/>
      <c r="H34" s="1"/>
    </row>
    <row r="35" spans="1:8" s="4" customFormat="1" ht="19.5" thickBot="1" x14ac:dyDescent="0.35">
      <c r="A35" s="2" t="s">
        <v>21</v>
      </c>
      <c r="B35" s="2"/>
      <c r="C35" s="2"/>
      <c r="D35" s="9">
        <f>SUM(D31:D34)</f>
        <v>5965740.9100000001</v>
      </c>
      <c r="E35" s="17"/>
      <c r="F35" s="9">
        <f>SUM(F31:F34)</f>
        <v>6082621.3399999999</v>
      </c>
      <c r="G35" s="2"/>
      <c r="H35" s="2"/>
    </row>
    <row r="36" spans="1:8" ht="19.5" thickTop="1" x14ac:dyDescent="0.3">
      <c r="A36" s="1"/>
      <c r="B36" s="1"/>
      <c r="C36" s="1"/>
      <c r="D36" s="1"/>
      <c r="E36" s="1"/>
      <c r="F36" s="1"/>
      <c r="G36" s="1"/>
      <c r="H36" s="1"/>
    </row>
    <row r="37" spans="1:8" ht="18.75" x14ac:dyDescent="0.3">
      <c r="A37" s="1"/>
      <c r="B37" s="1"/>
      <c r="C37" s="1"/>
      <c r="D37" s="1"/>
      <c r="E37" s="1"/>
      <c r="F37" s="22"/>
      <c r="G37" s="1"/>
      <c r="H37" s="1"/>
    </row>
    <row r="39" spans="1:8" x14ac:dyDescent="0.2">
      <c r="B39" s="38"/>
      <c r="C39" s="38"/>
      <c r="D39" s="38"/>
      <c r="E39" s="30"/>
    </row>
    <row r="40" spans="1:8" x14ac:dyDescent="0.2">
      <c r="B40" s="39" t="s">
        <v>82</v>
      </c>
      <c r="C40" s="40"/>
      <c r="D40" s="40"/>
      <c r="E40" s="29"/>
    </row>
    <row r="46" spans="1:8" x14ac:dyDescent="0.2">
      <c r="D46" s="31"/>
    </row>
    <row r="51" spans="4:4" x14ac:dyDescent="0.2">
      <c r="D51" s="31"/>
    </row>
  </sheetData>
  <mergeCells count="2">
    <mergeCell ref="B39:D39"/>
    <mergeCell ref="B40:D40"/>
  </mergeCells>
  <phoneticPr fontId="0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tabSelected="1" workbookViewId="0">
      <selection activeCell="H37" sqref="H37"/>
    </sheetView>
  </sheetViews>
  <sheetFormatPr baseColWidth="10" defaultColWidth="9.33203125" defaultRowHeight="12.75" x14ac:dyDescent="0.2"/>
  <cols>
    <col min="1" max="1" width="9.33203125" style="10" customWidth="1"/>
    <col min="2" max="2" width="40.33203125" style="10" customWidth="1"/>
    <col min="3" max="3" width="15.1640625" style="10" bestFit="1" customWidth="1"/>
    <col min="4" max="4" width="6" style="10" customWidth="1"/>
    <col min="5" max="5" width="14.83203125" style="10" bestFit="1" customWidth="1"/>
    <col min="6" max="7" width="9.33203125" style="10"/>
    <col min="8" max="8" width="13.1640625" style="10" bestFit="1" customWidth="1"/>
    <col min="9" max="16384" width="9.33203125" style="10"/>
  </cols>
  <sheetData>
    <row r="1" spans="1:5" s="3" customFormat="1" ht="20.25" x14ac:dyDescent="0.3">
      <c r="A1" s="28" t="s">
        <v>0</v>
      </c>
    </row>
    <row r="2" spans="1:5" ht="14.1" customHeight="1" x14ac:dyDescent="0.2"/>
    <row r="3" spans="1:5" s="5" customFormat="1" ht="18.75" x14ac:dyDescent="0.3">
      <c r="A3" s="2" t="s">
        <v>66</v>
      </c>
      <c r="C3" s="25" t="s">
        <v>48</v>
      </c>
      <c r="E3" s="25" t="s">
        <v>64</v>
      </c>
    </row>
    <row r="4" spans="1:5" ht="15" customHeight="1" x14ac:dyDescent="0.2">
      <c r="C4" s="25">
        <v>2023</v>
      </c>
      <c r="E4" s="25" t="s">
        <v>68</v>
      </c>
    </row>
    <row r="6" spans="1:5" ht="15" x14ac:dyDescent="0.25">
      <c r="A6" s="27" t="s">
        <v>1</v>
      </c>
      <c r="B6" s="14"/>
      <c r="C6" s="14"/>
      <c r="D6" s="14"/>
      <c r="E6" s="14"/>
    </row>
    <row r="7" spans="1:5" x14ac:dyDescent="0.2">
      <c r="A7" s="4" t="s">
        <v>49</v>
      </c>
      <c r="C7" s="11">
        <v>180000</v>
      </c>
      <c r="E7" s="11">
        <v>188025.35</v>
      </c>
    </row>
    <row r="8" spans="1:5" x14ac:dyDescent="0.2">
      <c r="A8" s="4" t="s">
        <v>45</v>
      </c>
      <c r="C8" s="11">
        <v>10000</v>
      </c>
      <c r="E8" s="11">
        <v>0</v>
      </c>
    </row>
    <row r="9" spans="1:5" x14ac:dyDescent="0.2">
      <c r="A9" s="10" t="s">
        <v>22</v>
      </c>
      <c r="C9" s="11">
        <v>0</v>
      </c>
      <c r="E9" s="11">
        <v>0</v>
      </c>
    </row>
    <row r="10" spans="1:5" x14ac:dyDescent="0.2">
      <c r="A10" s="10" t="s">
        <v>23</v>
      </c>
      <c r="C10" s="11">
        <v>0</v>
      </c>
      <c r="E10" s="11">
        <v>0</v>
      </c>
    </row>
    <row r="11" spans="1:5" x14ac:dyDescent="0.2">
      <c r="A11" s="10" t="s">
        <v>24</v>
      </c>
      <c r="C11" s="11">
        <v>0</v>
      </c>
      <c r="E11" s="11">
        <v>0</v>
      </c>
    </row>
    <row r="12" spans="1:5" x14ac:dyDescent="0.2">
      <c r="A12" s="4" t="s">
        <v>50</v>
      </c>
      <c r="C12" s="11">
        <v>1100000</v>
      </c>
      <c r="E12" s="11">
        <v>1117807</v>
      </c>
    </row>
    <row r="13" spans="1:5" x14ac:dyDescent="0.2">
      <c r="A13" s="4" t="s">
        <v>54</v>
      </c>
      <c r="C13" s="11">
        <v>14000</v>
      </c>
      <c r="E13" s="11">
        <f>12523.2+1512</f>
        <v>14035.2</v>
      </c>
    </row>
    <row r="14" spans="1:5" x14ac:dyDescent="0.2">
      <c r="A14" s="4" t="s">
        <v>51</v>
      </c>
      <c r="C14" s="11">
        <v>130000</v>
      </c>
      <c r="E14" s="11">
        <v>128833.09</v>
      </c>
    </row>
    <row r="15" spans="1:5" x14ac:dyDescent="0.2">
      <c r="A15" s="10" t="s">
        <v>25</v>
      </c>
      <c r="C15" s="11">
        <v>40000</v>
      </c>
      <c r="E15" s="11">
        <v>0</v>
      </c>
    </row>
    <row r="16" spans="1:5" x14ac:dyDescent="0.2">
      <c r="A16" s="10" t="s">
        <v>33</v>
      </c>
      <c r="C16" s="11">
        <v>24000</v>
      </c>
      <c r="E16" s="11">
        <v>24325.09</v>
      </c>
    </row>
    <row r="17" spans="1:6" x14ac:dyDescent="0.2">
      <c r="A17" s="4" t="s">
        <v>55</v>
      </c>
      <c r="C17" s="11"/>
      <c r="E17" s="11">
        <v>205000</v>
      </c>
    </row>
    <row r="18" spans="1:6" x14ac:dyDescent="0.2">
      <c r="A18" s="4" t="s">
        <v>72</v>
      </c>
      <c r="C18" s="11">
        <v>20000</v>
      </c>
      <c r="E18" s="11">
        <v>21341.5</v>
      </c>
    </row>
    <row r="19" spans="1:6" x14ac:dyDescent="0.2">
      <c r="A19" s="4" t="s">
        <v>71</v>
      </c>
      <c r="C19" s="11">
        <v>0</v>
      </c>
      <c r="E19" s="11">
        <v>250000</v>
      </c>
    </row>
    <row r="20" spans="1:6" x14ac:dyDescent="0.2">
      <c r="A20" s="4" t="s">
        <v>73</v>
      </c>
      <c r="C20" s="11">
        <v>0</v>
      </c>
      <c r="E20" s="11">
        <v>27938</v>
      </c>
      <c r="F20" s="4" t="s">
        <v>84</v>
      </c>
    </row>
    <row r="21" spans="1:6" x14ac:dyDescent="0.2">
      <c r="A21" s="4" t="s">
        <v>74</v>
      </c>
      <c r="C21" s="11">
        <v>52000</v>
      </c>
      <c r="E21" s="11">
        <v>92756</v>
      </c>
      <c r="F21" s="4" t="s">
        <v>85</v>
      </c>
    </row>
    <row r="22" spans="1:6" x14ac:dyDescent="0.2">
      <c r="A22" s="4" t="s">
        <v>75</v>
      </c>
      <c r="C22" s="11">
        <v>0</v>
      </c>
      <c r="E22" s="11">
        <v>40922.47</v>
      </c>
      <c r="F22" s="4" t="s">
        <v>84</v>
      </c>
    </row>
    <row r="23" spans="1:6" x14ac:dyDescent="0.2">
      <c r="A23" s="4" t="s">
        <v>59</v>
      </c>
      <c r="C23" s="18">
        <v>0</v>
      </c>
      <c r="E23" s="18">
        <v>0</v>
      </c>
    </row>
    <row r="24" spans="1:6" x14ac:dyDescent="0.2">
      <c r="C24" s="11"/>
      <c r="E24" s="11"/>
    </row>
    <row r="25" spans="1:6" ht="14.25" x14ac:dyDescent="0.2">
      <c r="A25" s="14" t="s">
        <v>2</v>
      </c>
      <c r="B25" s="14"/>
      <c r="C25" s="19">
        <f>SUM(C7:C24)</f>
        <v>1570000</v>
      </c>
      <c r="D25" s="20"/>
      <c r="E25" s="19">
        <f>SUM(E7:E24)</f>
        <v>2110983.7000000002</v>
      </c>
    </row>
    <row r="26" spans="1:6" x14ac:dyDescent="0.2">
      <c r="C26" s="11"/>
      <c r="E26" s="11"/>
    </row>
    <row r="27" spans="1:6" ht="15" x14ac:dyDescent="0.25">
      <c r="A27" s="27" t="s">
        <v>3</v>
      </c>
      <c r="B27" s="14"/>
      <c r="C27" s="15"/>
      <c r="D27" s="14"/>
      <c r="E27" s="15"/>
    </row>
    <row r="28" spans="1:6" x14ac:dyDescent="0.2">
      <c r="A28" s="10" t="s">
        <v>26</v>
      </c>
      <c r="C28" s="11">
        <v>45000</v>
      </c>
      <c r="E28" s="11">
        <v>42562.400000000001</v>
      </c>
    </row>
    <row r="29" spans="1:6" x14ac:dyDescent="0.2">
      <c r="A29" s="4" t="s">
        <v>44</v>
      </c>
      <c r="C29" s="11">
        <v>4000</v>
      </c>
      <c r="E29" s="37">
        <v>3282</v>
      </c>
    </row>
    <row r="30" spans="1:6" x14ac:dyDescent="0.2">
      <c r="A30" s="4" t="s">
        <v>52</v>
      </c>
      <c r="C30" s="11">
        <v>22000</v>
      </c>
      <c r="E30" s="11">
        <v>20150</v>
      </c>
    </row>
    <row r="31" spans="1:6" x14ac:dyDescent="0.2">
      <c r="A31" s="10" t="s">
        <v>4</v>
      </c>
      <c r="C31" s="11">
        <v>4000</v>
      </c>
      <c r="E31" s="11">
        <v>3904</v>
      </c>
    </row>
    <row r="32" spans="1:6" x14ac:dyDescent="0.2">
      <c r="A32" s="10" t="s">
        <v>5</v>
      </c>
      <c r="C32" s="11">
        <v>0</v>
      </c>
      <c r="E32" s="11">
        <v>0</v>
      </c>
    </row>
    <row r="33" spans="1:6" x14ac:dyDescent="0.2">
      <c r="A33" s="4" t="s">
        <v>76</v>
      </c>
      <c r="C33" s="11">
        <v>30000</v>
      </c>
      <c r="E33" s="11">
        <v>32888.75</v>
      </c>
    </row>
    <row r="34" spans="1:6" x14ac:dyDescent="0.2">
      <c r="A34" s="10" t="s">
        <v>40</v>
      </c>
      <c r="C34" s="11">
        <v>180000</v>
      </c>
      <c r="E34" s="11">
        <v>180316.99</v>
      </c>
    </row>
    <row r="35" spans="1:6" x14ac:dyDescent="0.2">
      <c r="A35" s="10" t="s">
        <v>41</v>
      </c>
      <c r="C35" s="11">
        <v>100000</v>
      </c>
      <c r="E35" s="11">
        <v>108046.45</v>
      </c>
    </row>
    <row r="36" spans="1:6" x14ac:dyDescent="0.2">
      <c r="A36" s="4" t="s">
        <v>77</v>
      </c>
      <c r="C36" s="11">
        <v>40000</v>
      </c>
      <c r="E36" s="11">
        <v>10164.200000000001</v>
      </c>
      <c r="F36" s="4" t="s">
        <v>87</v>
      </c>
    </row>
    <row r="37" spans="1:6" x14ac:dyDescent="0.2">
      <c r="A37" s="4" t="s">
        <v>78</v>
      </c>
      <c r="C37" s="11">
        <v>0</v>
      </c>
      <c r="E37" s="11">
        <v>708875</v>
      </c>
    </row>
    <row r="38" spans="1:6" x14ac:dyDescent="0.2">
      <c r="A38" s="10" t="s">
        <v>6</v>
      </c>
      <c r="C38" s="11">
        <v>10000</v>
      </c>
      <c r="E38" s="11">
        <v>21589.7</v>
      </c>
    </row>
    <row r="39" spans="1:6" x14ac:dyDescent="0.2">
      <c r="A39" s="10" t="s">
        <v>34</v>
      </c>
      <c r="C39" s="11">
        <v>100000</v>
      </c>
      <c r="E39" s="11">
        <v>51731.09</v>
      </c>
      <c r="F39" s="4" t="s">
        <v>86</v>
      </c>
    </row>
    <row r="40" spans="1:6" x14ac:dyDescent="0.2">
      <c r="A40" s="4" t="s">
        <v>56</v>
      </c>
      <c r="C40" s="11">
        <v>470000</v>
      </c>
      <c r="E40" s="11">
        <v>466134</v>
      </c>
    </row>
    <row r="41" spans="1:6" x14ac:dyDescent="0.2">
      <c r="A41" s="4" t="s">
        <v>79</v>
      </c>
      <c r="C41" s="11">
        <v>7500</v>
      </c>
      <c r="E41" s="11">
        <v>7429.47</v>
      </c>
    </row>
    <row r="42" spans="1:6" x14ac:dyDescent="0.2">
      <c r="A42" s="4" t="s">
        <v>53</v>
      </c>
      <c r="C42" s="11">
        <v>1400</v>
      </c>
      <c r="E42" s="11">
        <v>1315</v>
      </c>
    </row>
    <row r="43" spans="1:6" x14ac:dyDescent="0.2">
      <c r="A43" s="4" t="s">
        <v>83</v>
      </c>
      <c r="C43" s="11">
        <v>14000</v>
      </c>
      <c r="E43" s="11">
        <v>1495</v>
      </c>
    </row>
    <row r="44" spans="1:6" x14ac:dyDescent="0.2">
      <c r="A44" s="10" t="s">
        <v>27</v>
      </c>
      <c r="C44" s="11">
        <v>60000</v>
      </c>
      <c r="E44" s="11">
        <v>59478</v>
      </c>
    </row>
    <row r="45" spans="1:6" x14ac:dyDescent="0.2">
      <c r="A45" s="10" t="s">
        <v>28</v>
      </c>
      <c r="C45" s="11">
        <v>3000</v>
      </c>
      <c r="E45" s="11">
        <v>2031.8</v>
      </c>
    </row>
    <row r="46" spans="1:6" x14ac:dyDescent="0.2">
      <c r="A46" s="4" t="s">
        <v>80</v>
      </c>
      <c r="B46" s="4"/>
      <c r="C46" s="11">
        <v>46000</v>
      </c>
      <c r="E46" s="11">
        <v>44227</v>
      </c>
    </row>
    <row r="47" spans="1:6" x14ac:dyDescent="0.2">
      <c r="A47" s="4" t="s">
        <v>46</v>
      </c>
      <c r="C47" s="11">
        <v>5000</v>
      </c>
      <c r="E47" s="11">
        <v>0</v>
      </c>
    </row>
    <row r="48" spans="1:6" x14ac:dyDescent="0.2">
      <c r="A48" s="4" t="s">
        <v>47</v>
      </c>
      <c r="C48" s="11">
        <v>3000</v>
      </c>
      <c r="E48" s="11">
        <v>2746.25</v>
      </c>
    </row>
    <row r="49" spans="1:5" x14ac:dyDescent="0.2">
      <c r="A49" s="10" t="s">
        <v>7</v>
      </c>
      <c r="C49" s="11">
        <v>2000</v>
      </c>
      <c r="E49" s="11">
        <v>1888</v>
      </c>
    </row>
    <row r="50" spans="1:5" x14ac:dyDescent="0.2">
      <c r="A50" s="10" t="s">
        <v>37</v>
      </c>
      <c r="C50" s="26">
        <v>1200</v>
      </c>
      <c r="D50" s="16"/>
      <c r="E50" s="26">
        <v>1020</v>
      </c>
    </row>
    <row r="51" spans="1:5" x14ac:dyDescent="0.2">
      <c r="A51" s="4" t="s">
        <v>57</v>
      </c>
      <c r="C51" s="18">
        <v>0</v>
      </c>
      <c r="D51" s="16"/>
      <c r="E51" s="18">
        <v>1295</v>
      </c>
    </row>
    <row r="52" spans="1:5" x14ac:dyDescent="0.2">
      <c r="C52" s="11"/>
      <c r="D52" s="16"/>
      <c r="E52" s="11"/>
    </row>
    <row r="53" spans="1:5" ht="14.25" x14ac:dyDescent="0.2">
      <c r="A53" s="14" t="s">
        <v>8</v>
      </c>
      <c r="B53" s="14"/>
      <c r="C53" s="19">
        <f>SUM(C28:C52)</f>
        <v>1148100</v>
      </c>
      <c r="D53" s="20"/>
      <c r="E53" s="19">
        <f>SUM(E28:E52)</f>
        <v>1772570.1</v>
      </c>
    </row>
    <row r="54" spans="1:5" x14ac:dyDescent="0.2">
      <c r="C54" s="11"/>
      <c r="D54" s="16"/>
      <c r="E54" s="11"/>
    </row>
    <row r="55" spans="1:5" ht="14.25" x14ac:dyDescent="0.2">
      <c r="A55" s="14" t="s">
        <v>9</v>
      </c>
      <c r="B55" s="14"/>
      <c r="C55" s="19">
        <f>SUM(C25-C53)</f>
        <v>421900</v>
      </c>
      <c r="D55" s="20"/>
      <c r="E55" s="19">
        <f>SUM(E25-E53)</f>
        <v>338413.60000000009</v>
      </c>
    </row>
    <row r="56" spans="1:5" x14ac:dyDescent="0.2">
      <c r="C56" s="11"/>
      <c r="D56" s="16"/>
      <c r="E56" s="11"/>
    </row>
    <row r="57" spans="1:5" x14ac:dyDescent="0.2">
      <c r="A57" s="10" t="s">
        <v>38</v>
      </c>
      <c r="C57" s="11">
        <v>1500</v>
      </c>
      <c r="D57" s="16"/>
      <c r="E57" s="11">
        <v>1265.93</v>
      </c>
    </row>
    <row r="58" spans="1:5" x14ac:dyDescent="0.2">
      <c r="A58" s="10" t="s">
        <v>39</v>
      </c>
      <c r="C58" s="11">
        <v>130000</v>
      </c>
      <c r="D58" s="16"/>
      <c r="E58" s="11">
        <v>112261.34</v>
      </c>
    </row>
    <row r="59" spans="1:5" x14ac:dyDescent="0.2">
      <c r="A59" s="4" t="s">
        <v>81</v>
      </c>
      <c r="C59" s="11">
        <v>0</v>
      </c>
      <c r="D59" s="16"/>
      <c r="E59" s="11">
        <v>121.74</v>
      </c>
    </row>
    <row r="60" spans="1:5" x14ac:dyDescent="0.2">
      <c r="C60" s="11"/>
      <c r="D60" s="16"/>
      <c r="E60" s="11"/>
    </row>
    <row r="61" spans="1:5" ht="15" thickBot="1" x14ac:dyDescent="0.25">
      <c r="A61" s="14" t="s">
        <v>29</v>
      </c>
      <c r="B61" s="14"/>
      <c r="C61" s="21">
        <f>SUM(C55+C57-C58-C59)</f>
        <v>293400</v>
      </c>
      <c r="D61" s="20"/>
      <c r="E61" s="21">
        <f>SUM(E55+E57-E58-E59)</f>
        <v>227296.4500000001</v>
      </c>
    </row>
    <row r="62" spans="1:5" ht="13.5" thickTop="1" x14ac:dyDescent="0.2"/>
  </sheetData>
  <pageMargins left="0.70866141732283472" right="0.70866141732283472" top="0.19685039370078741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3"/>
  <sheetViews>
    <sheetView workbookViewId="0">
      <selection activeCell="A2" sqref="A2"/>
    </sheetView>
  </sheetViews>
  <sheetFormatPr baseColWidth="10" defaultColWidth="9.33203125" defaultRowHeight="12.75" x14ac:dyDescent="0.2"/>
  <cols>
    <col min="1" max="1" width="10.1640625" bestFit="1" customWidth="1"/>
    <col min="3" max="3" width="11.6640625" bestFit="1" customWidth="1"/>
    <col min="5" max="7" width="10.1640625" bestFit="1" customWidth="1"/>
    <col min="9" max="9" width="12.33203125" bestFit="1" customWidth="1"/>
  </cols>
  <sheetData>
    <row r="1" spans="1:9" ht="20.25" x14ac:dyDescent="0.3">
      <c r="A1" s="28" t="s">
        <v>0</v>
      </c>
    </row>
    <row r="4" spans="1:9" x14ac:dyDescent="0.2">
      <c r="A4" t="s">
        <v>65</v>
      </c>
    </row>
    <row r="8" spans="1:9" x14ac:dyDescent="0.2">
      <c r="A8" s="32">
        <v>1920</v>
      </c>
      <c r="B8" s="32"/>
      <c r="C8" s="32">
        <v>1930</v>
      </c>
      <c r="D8" s="32"/>
      <c r="E8" s="32">
        <v>1940</v>
      </c>
      <c r="F8" s="32"/>
      <c r="G8" s="32">
        <v>1950</v>
      </c>
      <c r="H8" s="33"/>
      <c r="I8" s="32">
        <v>2200</v>
      </c>
    </row>
    <row r="10" spans="1:9" x14ac:dyDescent="0.2">
      <c r="A10" s="31"/>
      <c r="B10" s="31"/>
      <c r="C10" s="31"/>
      <c r="D10" s="31"/>
      <c r="E10" s="31"/>
      <c r="F10" s="31"/>
      <c r="G10" s="31"/>
      <c r="H10" s="31"/>
      <c r="I10" s="31"/>
    </row>
    <row r="11" spans="1:9" x14ac:dyDescent="0.2">
      <c r="A11" s="34">
        <v>274865.12</v>
      </c>
      <c r="B11" s="34"/>
      <c r="C11" s="34">
        <v>751658.22</v>
      </c>
      <c r="D11" s="34"/>
      <c r="E11" s="34">
        <v>64731.16</v>
      </c>
      <c r="F11" s="34"/>
      <c r="G11" s="34">
        <v>118382</v>
      </c>
      <c r="H11" s="34"/>
      <c r="I11" s="34">
        <v>-1758163.21</v>
      </c>
    </row>
    <row r="12" spans="1:9" x14ac:dyDescent="0.2">
      <c r="A12" s="31"/>
      <c r="B12" s="31"/>
      <c r="C12" s="31"/>
      <c r="D12" s="31"/>
      <c r="E12" s="31"/>
      <c r="F12" s="31"/>
      <c r="G12" s="31"/>
      <c r="H12" s="31"/>
      <c r="I12" s="31"/>
    </row>
    <row r="13" spans="1:9" x14ac:dyDescent="0.2">
      <c r="A13" s="31">
        <v>-3000</v>
      </c>
      <c r="B13" s="31"/>
      <c r="C13" s="31">
        <v>5400</v>
      </c>
      <c r="D13" s="31"/>
      <c r="E13" s="31">
        <v>8500</v>
      </c>
      <c r="F13" s="31"/>
      <c r="G13" s="31">
        <v>-12159.32</v>
      </c>
      <c r="H13" s="31"/>
      <c r="I13" s="31">
        <v>-1758163.21</v>
      </c>
    </row>
    <row r="14" spans="1:9" x14ac:dyDescent="0.2">
      <c r="A14" s="31">
        <v>-1687.5</v>
      </c>
      <c r="B14" s="31"/>
      <c r="C14" s="31">
        <v>3035</v>
      </c>
      <c r="D14" s="31"/>
      <c r="E14" s="31">
        <v>8500</v>
      </c>
      <c r="F14" s="31"/>
      <c r="G14" s="31">
        <v>-17848.2</v>
      </c>
      <c r="H14" s="31"/>
      <c r="I14" s="31"/>
    </row>
    <row r="15" spans="1:9" x14ac:dyDescent="0.2">
      <c r="A15" s="31">
        <v>-2074.37</v>
      </c>
      <c r="B15" s="31"/>
      <c r="C15" s="31">
        <v>7200</v>
      </c>
      <c r="D15" s="31"/>
      <c r="E15" s="31">
        <v>4800</v>
      </c>
      <c r="F15" s="31"/>
      <c r="G15" s="31">
        <v>-373.75</v>
      </c>
      <c r="H15" s="31"/>
      <c r="I15" s="35">
        <f>SUM(I11-I13)</f>
        <v>0</v>
      </c>
    </row>
    <row r="16" spans="1:9" x14ac:dyDescent="0.2">
      <c r="A16" s="31">
        <v>-1687.5</v>
      </c>
      <c r="B16" s="31"/>
      <c r="C16" s="31">
        <v>2335</v>
      </c>
      <c r="D16" s="31"/>
      <c r="E16" s="31">
        <v>2550</v>
      </c>
      <c r="F16" s="31"/>
      <c r="G16" s="31">
        <v>-373.75</v>
      </c>
      <c r="H16" s="31"/>
      <c r="I16" s="31"/>
    </row>
    <row r="17" spans="1:9" x14ac:dyDescent="0.2">
      <c r="A17" s="31">
        <v>2400</v>
      </c>
      <c r="B17" s="31"/>
      <c r="C17" s="31">
        <v>5435</v>
      </c>
      <c r="D17" s="31"/>
      <c r="E17" s="31">
        <v>8000</v>
      </c>
      <c r="F17" s="31"/>
      <c r="G17" s="31">
        <v>-373.75</v>
      </c>
      <c r="H17" s="31"/>
      <c r="I17" s="31"/>
    </row>
    <row r="18" spans="1:9" x14ac:dyDescent="0.2">
      <c r="A18" s="31">
        <v>-8711</v>
      </c>
      <c r="B18" s="31"/>
      <c r="C18" s="31">
        <v>1600</v>
      </c>
      <c r="D18" s="31"/>
      <c r="E18" s="31">
        <v>8500</v>
      </c>
      <c r="F18" s="31"/>
      <c r="G18" s="31">
        <v>-373.75</v>
      </c>
      <c r="H18" s="31"/>
      <c r="I18" s="31"/>
    </row>
    <row r="19" spans="1:9" x14ac:dyDescent="0.2">
      <c r="A19" s="31">
        <v>-25138.09</v>
      </c>
      <c r="B19" s="31"/>
      <c r="C19" s="31">
        <v>2335</v>
      </c>
      <c r="D19" s="31"/>
      <c r="E19" s="31">
        <v>4800</v>
      </c>
      <c r="F19" s="31"/>
      <c r="G19" s="31">
        <v>-373.75</v>
      </c>
      <c r="H19" s="31"/>
      <c r="I19" s="31"/>
    </row>
    <row r="20" spans="1:9" x14ac:dyDescent="0.2">
      <c r="A20" s="31">
        <v>-3019</v>
      </c>
      <c r="B20" s="31"/>
      <c r="C20" s="31">
        <v>3450</v>
      </c>
      <c r="D20" s="31"/>
      <c r="E20" s="31">
        <v>8500</v>
      </c>
      <c r="F20" s="31"/>
      <c r="G20" s="31">
        <v>-373.75</v>
      </c>
      <c r="H20" s="31"/>
      <c r="I20" s="31"/>
    </row>
    <row r="21" spans="1:9" x14ac:dyDescent="0.2">
      <c r="A21" s="31">
        <v>1200</v>
      </c>
      <c r="B21" s="31"/>
      <c r="C21" s="31">
        <v>4405</v>
      </c>
      <c r="D21" s="31"/>
      <c r="E21" s="31"/>
      <c r="F21" s="31"/>
      <c r="G21" s="31">
        <v>-373.75</v>
      </c>
      <c r="H21" s="31"/>
      <c r="I21" s="31"/>
    </row>
    <row r="22" spans="1:9" x14ac:dyDescent="0.2">
      <c r="A22" s="31">
        <v>2472</v>
      </c>
      <c r="B22" s="31"/>
      <c r="C22" s="31">
        <v>11340</v>
      </c>
      <c r="D22" s="31"/>
      <c r="E22" s="35">
        <f>SUM(E11:E21)</f>
        <v>118881.16</v>
      </c>
      <c r="F22" s="31"/>
      <c r="G22" s="31">
        <v>-373.75</v>
      </c>
      <c r="H22" s="31"/>
      <c r="I22" s="31"/>
    </row>
    <row r="23" spans="1:9" x14ac:dyDescent="0.2">
      <c r="A23" s="31">
        <v>650</v>
      </c>
      <c r="B23" s="31"/>
      <c r="C23" s="31">
        <v>3825</v>
      </c>
      <c r="D23" s="31"/>
      <c r="E23" s="31">
        <v>118881.16</v>
      </c>
      <c r="F23" s="31"/>
      <c r="G23" s="31"/>
      <c r="H23" s="31"/>
      <c r="I23" s="31"/>
    </row>
    <row r="24" spans="1:9" x14ac:dyDescent="0.2">
      <c r="A24" s="31">
        <v>1050</v>
      </c>
      <c r="B24" s="31"/>
      <c r="C24" s="31">
        <v>3200</v>
      </c>
      <c r="D24" s="31"/>
      <c r="E24" s="35">
        <f>SUM(E23-E22)</f>
        <v>0</v>
      </c>
      <c r="F24" s="31"/>
      <c r="G24" s="35">
        <f>SUM(G11:G23)</f>
        <v>85384.48</v>
      </c>
      <c r="H24" s="31"/>
      <c r="I24" s="31"/>
    </row>
    <row r="25" spans="1:9" x14ac:dyDescent="0.2">
      <c r="A25" s="31">
        <v>700</v>
      </c>
      <c r="B25" s="31"/>
      <c r="C25" s="31">
        <v>3825</v>
      </c>
      <c r="D25" s="31"/>
      <c r="E25" s="31"/>
      <c r="F25" s="31"/>
      <c r="G25" s="31">
        <v>85384.48</v>
      </c>
      <c r="H25" s="31"/>
      <c r="I25" s="31"/>
    </row>
    <row r="26" spans="1:9" x14ac:dyDescent="0.2">
      <c r="A26" s="31">
        <v>-700</v>
      </c>
      <c r="B26" s="31"/>
      <c r="C26" s="31">
        <v>1600</v>
      </c>
      <c r="D26" s="31"/>
      <c r="E26" s="31"/>
      <c r="F26" s="31"/>
      <c r="G26" s="35">
        <f>SUM(G25-G24)</f>
        <v>0</v>
      </c>
      <c r="H26" s="31"/>
      <c r="I26" s="31"/>
    </row>
    <row r="27" spans="1:9" x14ac:dyDescent="0.2">
      <c r="A27" s="31">
        <v>200</v>
      </c>
      <c r="B27" s="31"/>
      <c r="C27" s="31">
        <v>3200</v>
      </c>
      <c r="D27" s="31"/>
      <c r="E27" s="31"/>
      <c r="F27" s="31"/>
      <c r="G27" s="31"/>
      <c r="H27" s="31"/>
      <c r="I27" s="31"/>
    </row>
    <row r="28" spans="1:9" x14ac:dyDescent="0.2">
      <c r="A28" s="31">
        <v>200</v>
      </c>
      <c r="B28" s="31"/>
      <c r="C28" s="31">
        <v>3600</v>
      </c>
      <c r="D28" s="31"/>
      <c r="E28" s="31"/>
      <c r="F28" s="31"/>
      <c r="G28" s="31"/>
      <c r="H28" s="31"/>
      <c r="I28" s="31"/>
    </row>
    <row r="29" spans="1:9" x14ac:dyDescent="0.2">
      <c r="A29" s="31">
        <v>400</v>
      </c>
      <c r="B29" s="31"/>
      <c r="C29" s="31">
        <v>10200</v>
      </c>
      <c r="D29" s="31"/>
      <c r="E29" s="31"/>
      <c r="F29" s="31"/>
      <c r="G29" s="31"/>
      <c r="H29" s="31"/>
      <c r="I29" s="31"/>
    </row>
    <row r="30" spans="1:9" x14ac:dyDescent="0.2">
      <c r="A30" s="31">
        <v>200</v>
      </c>
      <c r="B30" s="31"/>
      <c r="C30" s="31">
        <v>3200</v>
      </c>
      <c r="D30" s="31"/>
      <c r="E30" s="31"/>
      <c r="F30" s="31"/>
      <c r="G30" s="31"/>
      <c r="H30" s="31"/>
      <c r="I30" s="31"/>
    </row>
    <row r="31" spans="1:9" x14ac:dyDescent="0.2">
      <c r="A31" s="31">
        <v>200</v>
      </c>
      <c r="B31" s="31"/>
      <c r="C31" s="31">
        <v>4000</v>
      </c>
      <c r="D31" s="31"/>
      <c r="E31" s="31"/>
      <c r="F31" s="31"/>
      <c r="G31" s="31"/>
      <c r="H31" s="31"/>
      <c r="I31" s="31"/>
    </row>
    <row r="32" spans="1:9" x14ac:dyDescent="0.2">
      <c r="A32" s="31">
        <v>200</v>
      </c>
      <c r="B32" s="31"/>
      <c r="C32" s="31">
        <v>5800</v>
      </c>
      <c r="D32" s="31"/>
      <c r="E32" s="31"/>
      <c r="F32" s="31"/>
      <c r="G32" s="31"/>
      <c r="H32" s="31"/>
      <c r="I32" s="31"/>
    </row>
    <row r="33" spans="1:9" x14ac:dyDescent="0.2">
      <c r="A33" s="31">
        <v>400</v>
      </c>
      <c r="B33" s="31"/>
      <c r="C33" s="31">
        <v>4000</v>
      </c>
      <c r="D33" s="31"/>
      <c r="E33" s="31"/>
      <c r="F33" s="31"/>
      <c r="G33" s="31"/>
      <c r="H33" s="31"/>
      <c r="I33" s="31"/>
    </row>
    <row r="34" spans="1:9" x14ac:dyDescent="0.2">
      <c r="A34" s="31">
        <v>200</v>
      </c>
      <c r="B34" s="31"/>
      <c r="C34" s="31">
        <v>4000</v>
      </c>
      <c r="D34" s="31"/>
      <c r="E34" s="31"/>
      <c r="F34" s="31"/>
      <c r="G34" s="31"/>
      <c r="H34" s="31"/>
      <c r="I34" s="31"/>
    </row>
    <row r="35" spans="1:9" x14ac:dyDescent="0.2">
      <c r="A35" s="31">
        <v>200</v>
      </c>
      <c r="B35" s="31"/>
      <c r="C35" s="31">
        <v>4000</v>
      </c>
      <c r="D35" s="31"/>
      <c r="E35" s="31"/>
      <c r="F35" s="31"/>
      <c r="G35" s="31"/>
      <c r="H35" s="31"/>
      <c r="I35" s="31"/>
    </row>
    <row r="36" spans="1:9" x14ac:dyDescent="0.2">
      <c r="A36" s="31">
        <v>200</v>
      </c>
      <c r="B36" s="31"/>
      <c r="C36" s="31">
        <v>4000</v>
      </c>
      <c r="D36" s="31"/>
      <c r="E36" s="31"/>
      <c r="F36" s="31"/>
      <c r="G36" s="31"/>
      <c r="H36" s="31"/>
      <c r="I36" s="31"/>
    </row>
    <row r="37" spans="1:9" x14ac:dyDescent="0.2">
      <c r="A37" s="31">
        <v>400</v>
      </c>
      <c r="B37" s="31"/>
      <c r="C37" s="31">
        <v>4000</v>
      </c>
      <c r="D37" s="31"/>
      <c r="E37" s="31"/>
      <c r="F37" s="31"/>
      <c r="G37" s="31"/>
      <c r="H37" s="31"/>
      <c r="I37" s="31"/>
    </row>
    <row r="38" spans="1:9" x14ac:dyDescent="0.2">
      <c r="A38" s="31">
        <v>200</v>
      </c>
      <c r="B38" s="31"/>
      <c r="C38" s="31">
        <v>4000</v>
      </c>
      <c r="D38" s="31"/>
      <c r="E38" s="31"/>
      <c r="F38" s="31"/>
      <c r="G38" s="31"/>
      <c r="H38" s="31"/>
      <c r="I38" s="31"/>
    </row>
    <row r="39" spans="1:9" x14ac:dyDescent="0.2">
      <c r="A39" s="31">
        <v>400</v>
      </c>
      <c r="B39" s="31"/>
      <c r="C39" s="31">
        <v>4000</v>
      </c>
      <c r="D39" s="31"/>
      <c r="E39" s="31"/>
      <c r="F39" s="31"/>
      <c r="G39" s="31"/>
      <c r="H39" s="31"/>
      <c r="I39" s="31"/>
    </row>
    <row r="40" spans="1:9" x14ac:dyDescent="0.2">
      <c r="A40" s="31">
        <v>400</v>
      </c>
      <c r="B40" s="31"/>
      <c r="C40" s="31">
        <v>4000</v>
      </c>
      <c r="D40" s="31"/>
      <c r="E40" s="31"/>
      <c r="F40" s="31"/>
      <c r="G40" s="31"/>
      <c r="H40" s="31"/>
      <c r="I40" s="31"/>
    </row>
    <row r="41" spans="1:9" x14ac:dyDescent="0.2">
      <c r="A41" s="31"/>
      <c r="B41" s="31"/>
      <c r="C41" s="31">
        <v>5800</v>
      </c>
      <c r="D41" s="31"/>
      <c r="E41" s="31"/>
      <c r="F41" s="31"/>
      <c r="G41" s="31"/>
      <c r="H41" s="31"/>
      <c r="I41" s="31"/>
    </row>
    <row r="42" spans="1:9" x14ac:dyDescent="0.2">
      <c r="A42" s="35">
        <f>SUM(A11:A41)</f>
        <v>241119.66</v>
      </c>
      <c r="B42" s="31"/>
      <c r="C42" s="31">
        <v>4000</v>
      </c>
      <c r="D42" s="31"/>
      <c r="E42" s="31"/>
      <c r="F42" s="31"/>
      <c r="G42" s="31"/>
      <c r="H42" s="31"/>
      <c r="I42" s="31"/>
    </row>
    <row r="43" spans="1:9" x14ac:dyDescent="0.2">
      <c r="A43" s="31">
        <v>241119.66</v>
      </c>
      <c r="B43" s="31"/>
      <c r="C43" s="31">
        <v>4000</v>
      </c>
      <c r="D43" s="31"/>
      <c r="E43" s="31"/>
      <c r="F43" s="31"/>
      <c r="G43" s="31"/>
      <c r="H43" s="31"/>
      <c r="I43" s="31"/>
    </row>
    <row r="44" spans="1:9" x14ac:dyDescent="0.2">
      <c r="A44" s="35">
        <f>SUM(A42-A43)</f>
        <v>0</v>
      </c>
      <c r="B44" s="31"/>
      <c r="C44" s="31">
        <v>5800</v>
      </c>
      <c r="D44" s="31"/>
      <c r="E44" s="31"/>
      <c r="F44" s="31"/>
      <c r="G44" s="31"/>
      <c r="H44" s="31"/>
      <c r="I44" s="31"/>
    </row>
    <row r="45" spans="1:9" x14ac:dyDescent="0.2">
      <c r="A45" s="31"/>
      <c r="B45" s="31"/>
      <c r="C45" s="31">
        <v>4000</v>
      </c>
      <c r="D45" s="31"/>
      <c r="E45" s="31"/>
      <c r="F45" s="31"/>
      <c r="G45" s="31"/>
      <c r="H45" s="31"/>
      <c r="I45" s="31"/>
    </row>
    <row r="46" spans="1:9" x14ac:dyDescent="0.2">
      <c r="A46" s="31"/>
      <c r="B46" s="31"/>
      <c r="C46" s="31">
        <v>4000</v>
      </c>
      <c r="D46" s="31"/>
      <c r="E46" s="31"/>
      <c r="F46" s="31"/>
      <c r="G46" s="31"/>
      <c r="H46" s="31"/>
      <c r="I46" s="31"/>
    </row>
    <row r="47" spans="1:9" x14ac:dyDescent="0.2">
      <c r="A47" s="31"/>
      <c r="B47" s="31"/>
      <c r="C47" s="31">
        <v>5800</v>
      </c>
      <c r="D47" s="31"/>
      <c r="E47" s="31"/>
      <c r="F47" s="31"/>
      <c r="G47" s="31"/>
      <c r="H47" s="31"/>
      <c r="I47" s="31"/>
    </row>
    <row r="48" spans="1:9" x14ac:dyDescent="0.2">
      <c r="A48" s="31"/>
      <c r="B48" s="31"/>
      <c r="C48" s="31">
        <v>4000</v>
      </c>
      <c r="D48" s="31"/>
      <c r="E48" s="31"/>
      <c r="F48" s="31"/>
      <c r="G48" s="31"/>
      <c r="H48" s="31"/>
      <c r="I48" s="31"/>
    </row>
    <row r="49" spans="1:9" x14ac:dyDescent="0.2">
      <c r="A49" s="31"/>
      <c r="B49" s="31"/>
      <c r="C49" s="31">
        <v>6000</v>
      </c>
      <c r="D49" s="31"/>
      <c r="E49" s="31"/>
      <c r="F49" s="31"/>
      <c r="G49" s="31"/>
      <c r="H49" s="31"/>
      <c r="I49" s="31"/>
    </row>
    <row r="50" spans="1:9" x14ac:dyDescent="0.2">
      <c r="A50" s="31"/>
      <c r="B50" s="31"/>
      <c r="C50" s="31">
        <v>6000</v>
      </c>
      <c r="D50" s="31"/>
      <c r="E50" s="31"/>
      <c r="F50" s="31"/>
      <c r="G50" s="31"/>
      <c r="H50" s="31"/>
      <c r="I50" s="31"/>
    </row>
    <row r="51" spans="1:9" x14ac:dyDescent="0.2">
      <c r="A51" s="31"/>
      <c r="B51" s="31"/>
      <c r="C51" s="31">
        <v>5500</v>
      </c>
      <c r="D51" s="31"/>
      <c r="E51" s="31"/>
      <c r="F51" s="31"/>
      <c r="G51" s="31"/>
      <c r="H51" s="31"/>
      <c r="I51" s="31"/>
    </row>
    <row r="52" spans="1:9" x14ac:dyDescent="0.2">
      <c r="A52" s="31"/>
      <c r="B52" s="31"/>
      <c r="C52" s="31">
        <v>6000</v>
      </c>
      <c r="D52" s="31"/>
      <c r="E52" s="31"/>
      <c r="F52" s="31"/>
      <c r="G52" s="31"/>
      <c r="H52" s="31"/>
      <c r="I52" s="31"/>
    </row>
    <row r="53" spans="1:9" x14ac:dyDescent="0.2">
      <c r="A53" s="31"/>
      <c r="B53" s="31"/>
      <c r="C53" s="31">
        <v>4000</v>
      </c>
      <c r="D53" s="31"/>
      <c r="E53" s="31"/>
      <c r="F53" s="31"/>
      <c r="G53" s="31"/>
      <c r="H53" s="31"/>
      <c r="I53" s="31"/>
    </row>
    <row r="54" spans="1:9" x14ac:dyDescent="0.2">
      <c r="A54" s="31"/>
      <c r="B54" s="31"/>
      <c r="C54" s="31">
        <v>14800</v>
      </c>
      <c r="D54" s="31"/>
      <c r="E54" s="31"/>
      <c r="F54" s="31"/>
      <c r="G54" s="31"/>
      <c r="H54" s="31"/>
      <c r="I54" s="31"/>
    </row>
    <row r="55" spans="1:9" x14ac:dyDescent="0.2">
      <c r="A55" s="31"/>
      <c r="B55" s="31"/>
      <c r="C55" s="31">
        <v>3250</v>
      </c>
      <c r="D55" s="31"/>
      <c r="E55" s="31"/>
      <c r="F55" s="31"/>
      <c r="G55" s="31"/>
      <c r="H55" s="31"/>
      <c r="I55" s="31"/>
    </row>
    <row r="56" spans="1:9" x14ac:dyDescent="0.2">
      <c r="A56" s="31"/>
      <c r="B56" s="31"/>
      <c r="C56" s="31">
        <v>4000</v>
      </c>
      <c r="D56" s="31"/>
      <c r="E56" s="31"/>
      <c r="F56" s="31"/>
      <c r="G56" s="31"/>
      <c r="H56" s="31"/>
      <c r="I56" s="31"/>
    </row>
    <row r="57" spans="1:9" x14ac:dyDescent="0.2">
      <c r="A57" s="31"/>
      <c r="B57" s="31"/>
      <c r="C57" s="31">
        <v>6935</v>
      </c>
      <c r="D57" s="31"/>
      <c r="E57" s="31"/>
      <c r="F57" s="31"/>
      <c r="G57" s="31"/>
      <c r="H57" s="31"/>
      <c r="I57" s="31"/>
    </row>
    <row r="58" spans="1:9" x14ac:dyDescent="0.2">
      <c r="A58" s="31"/>
      <c r="B58" s="31"/>
      <c r="C58" s="31">
        <v>4590</v>
      </c>
      <c r="D58" s="31"/>
      <c r="E58" s="31"/>
      <c r="F58" s="31"/>
      <c r="G58" s="31"/>
      <c r="H58" s="31"/>
      <c r="I58" s="31"/>
    </row>
    <row r="59" spans="1:9" x14ac:dyDescent="0.2">
      <c r="A59" s="31"/>
      <c r="B59" s="31"/>
      <c r="C59" s="31">
        <v>3385</v>
      </c>
      <c r="D59" s="31"/>
      <c r="E59" s="31"/>
      <c r="F59" s="31"/>
      <c r="G59" s="31"/>
      <c r="H59" s="31"/>
      <c r="I59" s="31"/>
    </row>
    <row r="60" spans="1:9" x14ac:dyDescent="0.2">
      <c r="A60" s="31"/>
      <c r="B60" s="31"/>
      <c r="C60" s="31">
        <v>8035</v>
      </c>
      <c r="D60" s="31"/>
      <c r="E60" s="31"/>
      <c r="F60" s="31"/>
      <c r="G60" s="31"/>
      <c r="H60" s="31"/>
      <c r="I60" s="31"/>
    </row>
    <row r="61" spans="1:9" x14ac:dyDescent="0.2">
      <c r="A61" s="31"/>
      <c r="B61" s="31"/>
      <c r="C61" s="31">
        <v>3385</v>
      </c>
      <c r="D61" s="31"/>
      <c r="E61" s="31"/>
      <c r="F61" s="31"/>
      <c r="G61" s="31"/>
      <c r="H61" s="31"/>
      <c r="I61" s="31"/>
    </row>
    <row r="62" spans="1:9" x14ac:dyDescent="0.2">
      <c r="A62" s="31"/>
      <c r="B62" s="31"/>
      <c r="C62" s="31">
        <v>4535</v>
      </c>
      <c r="D62" s="31"/>
      <c r="E62" s="31"/>
      <c r="F62" s="31"/>
      <c r="G62" s="31"/>
      <c r="H62" s="31"/>
      <c r="I62" s="31"/>
    </row>
    <row r="63" spans="1:9" x14ac:dyDescent="0.2">
      <c r="A63" s="31"/>
      <c r="B63" s="31"/>
      <c r="C63" s="31">
        <v>5035</v>
      </c>
      <c r="D63" s="31"/>
      <c r="E63" s="31"/>
      <c r="F63" s="31"/>
      <c r="G63" s="31"/>
      <c r="H63" s="31"/>
      <c r="I63" s="31"/>
    </row>
    <row r="64" spans="1:9" x14ac:dyDescent="0.2">
      <c r="A64" s="31"/>
      <c r="B64" s="31"/>
      <c r="C64" s="31">
        <v>10000</v>
      </c>
      <c r="D64" s="31"/>
      <c r="E64" s="31"/>
      <c r="F64" s="31"/>
      <c r="G64" s="31"/>
      <c r="H64" s="31"/>
      <c r="I64" s="31"/>
    </row>
    <row r="65" spans="1:9" x14ac:dyDescent="0.2">
      <c r="A65" s="31"/>
      <c r="B65" s="31"/>
      <c r="C65" s="31">
        <v>1300</v>
      </c>
      <c r="D65" s="31"/>
      <c r="E65" s="31"/>
      <c r="F65" s="31"/>
      <c r="G65" s="31"/>
      <c r="H65" s="31"/>
      <c r="I65" s="31"/>
    </row>
    <row r="66" spans="1:9" x14ac:dyDescent="0.2">
      <c r="A66" s="31"/>
      <c r="B66" s="31"/>
      <c r="C66" s="31">
        <v>2950</v>
      </c>
      <c r="D66" s="31"/>
      <c r="E66" s="31"/>
      <c r="F66" s="31"/>
      <c r="G66" s="31"/>
      <c r="H66" s="31"/>
      <c r="I66" s="31"/>
    </row>
    <row r="67" spans="1:9" x14ac:dyDescent="0.2">
      <c r="A67" s="31"/>
      <c r="B67" s="31"/>
      <c r="C67" s="31">
        <v>7500</v>
      </c>
      <c r="D67" s="31"/>
      <c r="E67" s="31"/>
      <c r="F67" s="31"/>
      <c r="G67" s="31"/>
      <c r="H67" s="31"/>
      <c r="I67" s="31"/>
    </row>
    <row r="68" spans="1:9" x14ac:dyDescent="0.2">
      <c r="A68" s="31"/>
      <c r="B68" s="31"/>
      <c r="C68" s="31">
        <v>7500</v>
      </c>
      <c r="D68" s="31"/>
      <c r="E68" s="31"/>
      <c r="F68" s="31"/>
      <c r="G68" s="31"/>
      <c r="H68" s="31"/>
      <c r="I68" s="31"/>
    </row>
    <row r="69" spans="1:9" x14ac:dyDescent="0.2">
      <c r="A69" s="31"/>
      <c r="B69" s="31"/>
      <c r="C69" s="31">
        <v>2950</v>
      </c>
      <c r="D69" s="31"/>
      <c r="E69" s="31"/>
      <c r="F69" s="31"/>
      <c r="G69" s="31"/>
      <c r="H69" s="31"/>
      <c r="I69" s="31"/>
    </row>
    <row r="70" spans="1:9" x14ac:dyDescent="0.2">
      <c r="A70" s="31"/>
      <c r="B70" s="31"/>
      <c r="C70" s="31">
        <v>2950</v>
      </c>
      <c r="D70" s="31"/>
      <c r="E70" s="31"/>
      <c r="F70" s="31"/>
      <c r="G70" s="31"/>
      <c r="H70" s="31"/>
      <c r="I70" s="31"/>
    </row>
    <row r="71" spans="1:9" x14ac:dyDescent="0.2">
      <c r="A71" s="31"/>
      <c r="B71" s="31"/>
      <c r="C71" s="31">
        <v>2950</v>
      </c>
      <c r="D71" s="31"/>
      <c r="E71" s="31"/>
      <c r="F71" s="31"/>
      <c r="G71" s="31"/>
      <c r="H71" s="31"/>
      <c r="I71" s="31"/>
    </row>
    <row r="72" spans="1:9" x14ac:dyDescent="0.2">
      <c r="A72" s="31"/>
      <c r="B72" s="31"/>
      <c r="C72" s="31">
        <v>2600</v>
      </c>
      <c r="D72" s="31"/>
      <c r="E72" s="31"/>
      <c r="F72" s="31"/>
      <c r="G72" s="31"/>
      <c r="H72" s="31"/>
      <c r="I72" s="31"/>
    </row>
    <row r="73" spans="1:9" x14ac:dyDescent="0.2">
      <c r="A73" s="31"/>
      <c r="B73" s="31"/>
      <c r="C73" s="31">
        <v>2950</v>
      </c>
      <c r="D73" s="31"/>
      <c r="E73" s="31"/>
      <c r="F73" s="31"/>
      <c r="G73" s="31"/>
      <c r="H73" s="31"/>
      <c r="I73" s="31"/>
    </row>
    <row r="74" spans="1:9" x14ac:dyDescent="0.2">
      <c r="A74" s="31"/>
      <c r="B74" s="31"/>
      <c r="C74" s="31">
        <v>3150</v>
      </c>
      <c r="D74" s="31"/>
      <c r="E74" s="31"/>
      <c r="F74" s="31"/>
      <c r="G74" s="31"/>
      <c r="H74" s="31"/>
      <c r="I74" s="31"/>
    </row>
    <row r="75" spans="1:9" x14ac:dyDescent="0.2">
      <c r="A75" s="31"/>
      <c r="B75" s="31"/>
      <c r="C75" s="31">
        <v>2950</v>
      </c>
      <c r="D75" s="31"/>
      <c r="E75" s="31"/>
      <c r="F75" s="31"/>
      <c r="G75" s="31"/>
      <c r="H75" s="31"/>
      <c r="I75" s="31"/>
    </row>
    <row r="76" spans="1:9" x14ac:dyDescent="0.2">
      <c r="A76" s="31"/>
      <c r="B76" s="31"/>
      <c r="C76" s="31">
        <v>2950</v>
      </c>
      <c r="D76" s="31"/>
      <c r="E76" s="31"/>
      <c r="F76" s="31"/>
      <c r="G76" s="31"/>
      <c r="H76" s="31"/>
      <c r="I76" s="31"/>
    </row>
    <row r="77" spans="1:9" x14ac:dyDescent="0.2">
      <c r="A77" s="31"/>
      <c r="B77" s="31"/>
      <c r="C77" s="31">
        <v>2950</v>
      </c>
      <c r="D77" s="31"/>
      <c r="E77" s="31"/>
      <c r="F77" s="31"/>
      <c r="G77" s="31"/>
      <c r="H77" s="31"/>
      <c r="I77" s="31"/>
    </row>
    <row r="78" spans="1:9" x14ac:dyDescent="0.2">
      <c r="A78" s="31"/>
      <c r="B78" s="31"/>
      <c r="C78" s="31">
        <v>2950</v>
      </c>
      <c r="D78" s="31"/>
      <c r="E78" s="31"/>
      <c r="F78" s="31"/>
      <c r="G78" s="31"/>
      <c r="H78" s="31"/>
      <c r="I78" s="31"/>
    </row>
    <row r="79" spans="1:9" x14ac:dyDescent="0.2">
      <c r="A79" s="31"/>
      <c r="B79" s="31"/>
      <c r="C79" s="31">
        <v>2925</v>
      </c>
      <c r="D79" s="31"/>
      <c r="E79" s="31"/>
      <c r="F79" s="31"/>
      <c r="G79" s="31"/>
      <c r="H79" s="31"/>
      <c r="I79" s="31"/>
    </row>
    <row r="80" spans="1:9" x14ac:dyDescent="0.2">
      <c r="A80" s="31"/>
      <c r="B80" s="31"/>
      <c r="C80" s="31">
        <v>2950</v>
      </c>
      <c r="D80" s="31"/>
      <c r="E80" s="31"/>
      <c r="F80" s="31"/>
      <c r="G80" s="31"/>
      <c r="H80" s="31"/>
      <c r="I80" s="31"/>
    </row>
    <row r="81" spans="1:9" x14ac:dyDescent="0.2">
      <c r="A81" s="31"/>
      <c r="B81" s="31"/>
      <c r="C81" s="31">
        <v>2950</v>
      </c>
      <c r="D81" s="31"/>
      <c r="E81" s="31"/>
      <c r="F81" s="31"/>
      <c r="G81" s="31"/>
      <c r="H81" s="31"/>
      <c r="I81" s="31"/>
    </row>
    <row r="82" spans="1:9" x14ac:dyDescent="0.2">
      <c r="A82" s="31"/>
      <c r="B82" s="31"/>
      <c r="C82" s="31">
        <v>2950</v>
      </c>
      <c r="D82" s="31"/>
      <c r="E82" s="31"/>
      <c r="F82" s="31"/>
      <c r="G82" s="31"/>
      <c r="H82" s="31"/>
      <c r="I82" s="31"/>
    </row>
    <row r="83" spans="1:9" x14ac:dyDescent="0.2">
      <c r="A83" s="31"/>
      <c r="B83" s="31"/>
      <c r="C83" s="31">
        <v>12150</v>
      </c>
      <c r="D83" s="31"/>
      <c r="E83" s="31"/>
      <c r="F83" s="31"/>
      <c r="G83" s="31"/>
      <c r="H83" s="31"/>
      <c r="I83" s="31"/>
    </row>
    <row r="84" spans="1:9" x14ac:dyDescent="0.2">
      <c r="A84" s="31"/>
      <c r="B84" s="31"/>
      <c r="C84" s="31">
        <v>4425</v>
      </c>
      <c r="D84" s="31"/>
      <c r="E84" s="31"/>
      <c r="F84" s="31"/>
      <c r="G84" s="31"/>
      <c r="H84" s="31"/>
      <c r="I84" s="31"/>
    </row>
    <row r="85" spans="1:9" x14ac:dyDescent="0.2">
      <c r="A85" s="31"/>
      <c r="B85" s="31"/>
      <c r="C85" s="31">
        <v>2950</v>
      </c>
      <c r="D85" s="31"/>
      <c r="E85" s="31"/>
      <c r="F85" s="31"/>
      <c r="G85" s="31"/>
      <c r="H85" s="31"/>
      <c r="I85" s="31"/>
    </row>
    <row r="86" spans="1:9" x14ac:dyDescent="0.2">
      <c r="A86" s="31"/>
      <c r="B86" s="31"/>
      <c r="C86" s="31">
        <v>4425</v>
      </c>
      <c r="D86" s="31"/>
      <c r="E86" s="31"/>
      <c r="F86" s="31"/>
      <c r="G86" s="31"/>
      <c r="H86" s="31"/>
      <c r="I86" s="31"/>
    </row>
    <row r="87" spans="1:9" x14ac:dyDescent="0.2">
      <c r="A87" s="31"/>
      <c r="B87" s="31"/>
      <c r="C87" s="31">
        <v>7500</v>
      </c>
      <c r="D87" s="31"/>
      <c r="E87" s="31"/>
      <c r="F87" s="31"/>
      <c r="G87" s="31"/>
      <c r="H87" s="31"/>
      <c r="I87" s="31"/>
    </row>
    <row r="88" spans="1:9" x14ac:dyDescent="0.2">
      <c r="A88" s="31"/>
      <c r="B88" s="31"/>
      <c r="C88" s="31">
        <v>4000</v>
      </c>
      <c r="D88" s="31"/>
      <c r="E88" s="31"/>
      <c r="F88" s="31"/>
      <c r="G88" s="31"/>
      <c r="H88" s="31"/>
      <c r="I88" s="31"/>
    </row>
    <row r="89" spans="1:9" x14ac:dyDescent="0.2">
      <c r="A89" s="31"/>
      <c r="B89" s="31"/>
      <c r="C89" s="31">
        <v>11400</v>
      </c>
      <c r="D89" s="31"/>
      <c r="E89" s="31"/>
      <c r="F89" s="31"/>
      <c r="G89" s="31"/>
      <c r="H89" s="31"/>
      <c r="I89" s="31"/>
    </row>
    <row r="90" spans="1:9" x14ac:dyDescent="0.2">
      <c r="A90" s="31"/>
      <c r="B90" s="31"/>
      <c r="C90" s="31">
        <v>6000</v>
      </c>
      <c r="D90" s="31"/>
      <c r="E90" s="31"/>
      <c r="F90" s="31"/>
      <c r="G90" s="31"/>
      <c r="H90" s="31"/>
      <c r="I90" s="31"/>
    </row>
    <row r="91" spans="1:9" x14ac:dyDescent="0.2">
      <c r="A91" s="31"/>
      <c r="B91" s="31"/>
      <c r="C91" s="31">
        <v>4600</v>
      </c>
      <c r="D91" s="31"/>
      <c r="E91" s="31"/>
      <c r="F91" s="31"/>
      <c r="G91" s="31"/>
      <c r="H91" s="31"/>
      <c r="I91" s="31"/>
    </row>
    <row r="92" spans="1:9" x14ac:dyDescent="0.2">
      <c r="A92" s="31"/>
      <c r="B92" s="31"/>
      <c r="C92" s="31">
        <v>2950</v>
      </c>
      <c r="D92" s="31"/>
      <c r="E92" s="31"/>
      <c r="F92" s="31"/>
      <c r="G92" s="31"/>
      <c r="H92" s="31"/>
      <c r="I92" s="31"/>
    </row>
    <row r="93" spans="1:9" x14ac:dyDescent="0.2">
      <c r="A93" s="31"/>
      <c r="B93" s="31"/>
      <c r="C93" s="31">
        <v>2950</v>
      </c>
      <c r="D93" s="31"/>
      <c r="E93" s="31"/>
      <c r="F93" s="31"/>
      <c r="G93" s="31"/>
      <c r="H93" s="31"/>
      <c r="I93" s="31"/>
    </row>
    <row r="94" spans="1:9" x14ac:dyDescent="0.2">
      <c r="A94" s="31"/>
      <c r="B94" s="31"/>
      <c r="C94" s="31">
        <v>7500</v>
      </c>
      <c r="D94" s="31"/>
      <c r="E94" s="31"/>
      <c r="F94" s="31"/>
      <c r="G94" s="31"/>
      <c r="H94" s="31"/>
      <c r="I94" s="31"/>
    </row>
    <row r="95" spans="1:9" x14ac:dyDescent="0.2">
      <c r="A95" s="31"/>
      <c r="B95" s="31"/>
      <c r="C95" s="31"/>
      <c r="D95" s="31"/>
      <c r="E95" s="31"/>
      <c r="F95" s="31"/>
      <c r="G95" s="31"/>
      <c r="H95" s="31"/>
      <c r="I95" s="31"/>
    </row>
    <row r="96" spans="1:9" x14ac:dyDescent="0.2">
      <c r="A96" s="31"/>
      <c r="B96" s="31"/>
      <c r="C96" s="35">
        <f>SUM(C11:C94)</f>
        <v>1136718.22</v>
      </c>
      <c r="D96" s="31"/>
      <c r="E96" s="31"/>
      <c r="F96" s="31"/>
      <c r="G96" s="31"/>
      <c r="H96" s="31"/>
      <c r="I96" s="31"/>
    </row>
    <row r="97" spans="1:9" x14ac:dyDescent="0.2">
      <c r="A97" s="31"/>
      <c r="B97" s="31"/>
      <c r="C97" s="31">
        <v>1136718.22</v>
      </c>
      <c r="D97" s="31"/>
      <c r="E97" s="31"/>
      <c r="F97" s="31"/>
      <c r="G97" s="31"/>
      <c r="H97" s="31"/>
      <c r="I97" s="31"/>
    </row>
    <row r="98" spans="1:9" x14ac:dyDescent="0.2">
      <c r="A98" s="31"/>
      <c r="B98" s="31"/>
      <c r="C98" s="35">
        <f>SUM(C96-C97)</f>
        <v>0</v>
      </c>
      <c r="D98" s="31"/>
      <c r="E98" s="31"/>
      <c r="F98" s="31"/>
      <c r="G98" s="31"/>
      <c r="H98" s="31"/>
      <c r="I98" s="31"/>
    </row>
    <row r="99" spans="1:9" x14ac:dyDescent="0.2">
      <c r="A99" s="31"/>
      <c r="B99" s="31"/>
      <c r="C99" s="31"/>
      <c r="D99" s="31"/>
      <c r="E99" s="31"/>
      <c r="F99" s="31"/>
      <c r="G99" s="31"/>
      <c r="H99" s="31"/>
      <c r="I99" s="31"/>
    </row>
    <row r="100" spans="1:9" x14ac:dyDescent="0.2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x14ac:dyDescent="0.2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x14ac:dyDescent="0.2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x14ac:dyDescent="0.2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x14ac:dyDescent="0.2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x14ac:dyDescent="0.2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x14ac:dyDescent="0.2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x14ac:dyDescent="0.2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x14ac:dyDescent="0.2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x14ac:dyDescent="0.2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x14ac:dyDescent="0.2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x14ac:dyDescent="0.2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x14ac:dyDescent="0.2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x14ac:dyDescent="0.2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x14ac:dyDescent="0.2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x14ac:dyDescent="0.2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x14ac:dyDescent="0.2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x14ac:dyDescent="0.2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x14ac:dyDescent="0.2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x14ac:dyDescent="0.2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x14ac:dyDescent="0.2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x14ac:dyDescent="0.2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x14ac:dyDescent="0.2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x14ac:dyDescent="0.2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x14ac:dyDescent="0.2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x14ac:dyDescent="0.2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x14ac:dyDescent="0.2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x14ac:dyDescent="0.2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x14ac:dyDescent="0.2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x14ac:dyDescent="0.2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x14ac:dyDescent="0.2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x14ac:dyDescent="0.2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x14ac:dyDescent="0.2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x14ac:dyDescent="0.2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x14ac:dyDescent="0.2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x14ac:dyDescent="0.2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x14ac:dyDescent="0.2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x14ac:dyDescent="0.2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x14ac:dyDescent="0.2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x14ac:dyDescent="0.2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x14ac:dyDescent="0.2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x14ac:dyDescent="0.2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x14ac:dyDescent="0.2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x14ac:dyDescent="0.2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x14ac:dyDescent="0.2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x14ac:dyDescent="0.2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x14ac:dyDescent="0.2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x14ac:dyDescent="0.2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x14ac:dyDescent="0.2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x14ac:dyDescent="0.2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x14ac:dyDescent="0.2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x14ac:dyDescent="0.2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x14ac:dyDescent="0.2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x14ac:dyDescent="0.2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x14ac:dyDescent="0.2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x14ac:dyDescent="0.2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x14ac:dyDescent="0.2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x14ac:dyDescent="0.2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x14ac:dyDescent="0.2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x14ac:dyDescent="0.2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x14ac:dyDescent="0.2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x14ac:dyDescent="0.2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x14ac:dyDescent="0.2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x14ac:dyDescent="0.2">
      <c r="A163" s="31"/>
      <c r="B163" s="31"/>
      <c r="C163" s="31"/>
      <c r="D163" s="31"/>
      <c r="E163" s="31"/>
      <c r="F163" s="31"/>
      <c r="G163" s="31"/>
      <c r="H163" s="31"/>
      <c r="I163" s="31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9.33203125"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RESULTAT</vt:lpstr>
      <vt:lpstr>BALANSE</vt:lpstr>
      <vt:lpstr>BUDSJETT</vt:lpstr>
      <vt:lpstr>Bank kladder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Myhrer's Bokføring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Myhrer</dc:creator>
  <cp:lastModifiedBy>Hansen, Walther Løken (Romerike Sparebank)</cp:lastModifiedBy>
  <cp:lastPrinted>2023-03-21T08:33:51Z</cp:lastPrinted>
  <dcterms:created xsi:type="dcterms:W3CDTF">1999-03-14T16:36:30Z</dcterms:created>
  <dcterms:modified xsi:type="dcterms:W3CDTF">2023-03-27T09:39:53Z</dcterms:modified>
</cp:coreProperties>
</file>